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comments7.xml" ContentType="application/vnd.openxmlformats-officedocument.spreadsheetml.comment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4.xml.rels" ContentType="application/vnd.openxmlformats-package.relationships+xml"/>
  <Override PartName="/xl/worksheets/sheet8.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ml.chartshapes+xml"/>
  <Override PartName="/xl/drawings/_rels/drawing1.xml.rels" ContentType="application/vnd.openxmlformats-package.relationships+xml"/>
  <Override PartName="/xl/drawings/drawing3.xml" ContentType="application/vnd.openxmlformats-officedocument.drawingml.chartshapes+xml"/>
  <Override PartName="/xl/drawings/vmlDrawing1.vml" ContentType="application/vnd.openxmlformats-officedocument.vmlDrawing"/>
  <Override PartName="/xl/drawings/vmlDrawing2.vml" ContentType="application/vnd.openxmlformats-officedocument.vmlDrawing"/>
  <Override PartName="/xl/drawings/drawing4.xml" ContentType="application/vnd.openxmlformats-officedocument.drawing+xml"/>
  <Override PartName="/xl/charts/_rels/chart5.xml.rels" ContentType="application/vnd.openxmlformats-package.relationships+xml"/>
  <Override PartName="/xl/charts/_rels/chart4.xml.rels" ContentType="application/vnd.openxmlformats-package.relationship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3.xml.rels" ContentType="application/vnd.openxmlformats-package.relationships+xml"/>
  <Override PartName="/customXml/_rels/item2.xml.rels" ContentType="application/vnd.openxmlformats-package.relationships+xml"/>
  <Override PartName="/customXml/_rels/item1.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Xml" Target="../customXml/item1.xml"/><Relationship Id="rId5" Type="http://schemas.openxmlformats.org/officeDocument/2006/relationships/customXml" Target="../customXml/item2.xml"/><Relationship Id="rId6"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38" firstSheet="0" activeTab="2"/>
  </bookViews>
  <sheets>
    <sheet name="ReadMe" sheetId="1" state="visible" r:id="rId3"/>
    <sheet name="Step 1 - Prepare" sheetId="2" state="visible" r:id="rId4"/>
    <sheet name="ASSUMPTIONS" sheetId="3" state="visible" r:id="rId5"/>
    <sheet name="FINANCIAL MODEL" sheetId="4" state="visible" r:id="rId6"/>
    <sheet name="FINANCIALS" sheetId="5" state="visible" r:id="rId7"/>
    <sheet name="PERSONNEL" sheetId="6" state="hidden" r:id="rId8"/>
    <sheet name="BENCHMARKS" sheetId="7" state="visible" r:id="rId9"/>
    <sheet name="VALUATION" sheetId="8" state="hidden" r:id="rId10"/>
  </sheets>
  <calcPr iterateCount="100" refMode="A1" iterate="false" iterateDelta="0.0001"/>
  <extLst>
    <ext xmlns:loext="http://schemas.libreoffice.org/" uri="{7626C862-2A13-11E5-B345-FEFF819CDC9F}">
      <loext:extCalcPr stringRefSyntax="CalcA1ExcelA1"/>
    </ext>
  </extLst>
</workbook>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Unknown Author</author>
  </authors>
  <commentList>
    <comment ref="D38" authorId="0">
      <text>
        <r>
          <rPr>
            <sz val="10"/>
            <rFont val="Arial"/>
            <family val="2"/>
          </rPr>
          <t xml:space="preserve">Seth:
</t>
        </r>
        <r>
          <rPr>
            <sz val="9"/>
            <color rgb="FF000000"/>
            <rFont val="Tahoma"/>
            <family val="2"/>
            <charset val="1"/>
          </rPr>
          <t xml:space="preserve">assumption</t>
        </r>
      </text>
      <mc:AlternateContent>
        <mc:Choice Requires="v2">
          <commentPr autoFill="true" autoScale="false" colHidden="true" locked="false" rowHidden="false" textHAlign="justify" textVAlign="top">
            <anchor moveWithCells="false" sizeWithCells="false">
              <xdr:from>
                <xdr:col>4</xdr:col>
                <xdr:colOff>13</xdr:colOff>
                <xdr:row>36</xdr:row>
                <xdr:rowOff>15</xdr:rowOff>
              </xdr:from>
              <xdr:to>
                <xdr:col>5</xdr:col>
                <xdr:colOff>5</xdr:colOff>
                <xdr:row>38</xdr:row>
                <xdr:rowOff>10</xdr:rowOff>
              </xdr:to>
            </anchor>
          </commentPr>
        </mc:Choice>
        <mc:Fallback/>
      </mc:AlternateContent>
    </comment>
  </commentList>
</comments>
</file>

<file path=xl/comments7.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Unknown Author</author>
  </authors>
  <commentList>
    <comment ref="D17" authorId="0">
      <text>
        <r>
          <rPr>
            <sz val="10"/>
            <rFont val="Arial"/>
            <family val="2"/>
          </rPr>
          <t xml:space="preserve">Seth:
</t>
        </r>
        <r>
          <rPr>
            <sz val="9"/>
            <color rgb="FF000000"/>
            <rFont val="Tahoma"/>
            <family val="2"/>
            <charset val="1"/>
          </rPr>
          <t xml:space="preserve">with 81 companies &gt;$25MM</t>
        </r>
      </text>
      <mc:AlternateContent>
        <mc:Choice Requires="v2">
          <commentPr autoFill="true" autoScale="false" colHidden="false" locked="false" rowHidden="false" textHAlign="justify" textVAlign="top">
            <anchor moveWithCells="false" sizeWithCells="false">
              <xdr:from>
                <xdr:col>4</xdr:col>
                <xdr:colOff>2</xdr:colOff>
                <xdr:row>12</xdr:row>
                <xdr:rowOff>18</xdr:rowOff>
              </xdr:from>
              <xdr:to>
                <xdr:col>5</xdr:col>
                <xdr:colOff>21</xdr:colOff>
                <xdr:row>14</xdr:row>
                <xdr:rowOff>18</xdr:rowOff>
              </xdr:to>
            </anchor>
          </commentPr>
        </mc:Choice>
        <mc:Fallback/>
      </mc:AlternateContent>
    </comment>
  </commentList>
</comments>
</file>

<file path=xl/sharedStrings.xml><?xml version="1.0" encoding="utf-8"?>
<sst xmlns="http://schemas.openxmlformats.org/spreadsheetml/2006/main" count="612" uniqueCount="407">
  <si>
    <t xml:space="preserve">Playbook Template</t>
  </si>
  <si>
    <t xml:space="preserve">© Golden Section Holdings LLC</t>
  </si>
  <si>
    <t xml:space="preserve">by Dougal Cameron @ GSV</t>
  </si>
  <si>
    <t xml:space="preserve">GOAL</t>
  </si>
  <si>
    <t xml:space="preserve">Provide a template for use in concert with the applicable Playbook as indicated in the template header.</t>
  </si>
  <si>
    <t xml:space="preserve">HOW TO USE</t>
  </si>
  <si>
    <t xml:space="preserve">+ Add your logo where indicated and replace 'SaaSCo' with your name</t>
  </si>
  <si>
    <t xml:space="preserve">+ Read the applicable Play and complete</t>
  </si>
  <si>
    <t xml:space="preserve">+ Place the deliverable and associated data in the dataroom</t>
  </si>
  <si>
    <t xml:space="preserve">OTHER NOTES</t>
  </si>
  <si>
    <t xml:space="preserve">+ Updated 07/2021</t>
  </si>
  <si>
    <t xml:space="preserve">+ Initial draft created 7/2020</t>
  </si>
  <si>
    <t xml:space="preserve">SUPPORT?</t>
  </si>
  <si>
    <t xml:space="preserve">We don’t provide support for this product. Feel free to reach out for assistance which can be discussed as an additional service. You can get help and assistance at https://gstdev.com</t>
  </si>
  <si>
    <t xml:space="preserve">WARRANTIES AND TERMS OF USE</t>
  </si>
  <si>
    <t xml:space="preserve">TO THE FULLEST EXTENT PERMITTED BY LAW, WE AND OUR AFFILIATES, SUPPLIERS AND DISTRIBUTORS MAKE NO WARRANTIES, EITHER EXPRESS OR IMPLIED, ABOUT THE PRODUCTS AND SERVICES. THE PRODUCTS AND SERVICES ARE PROVIDED “AS IS.” WE ALSO DISCLAIM ANY WARRANTIES OF MERCHANTABILITY, FITNESS FOR A PARTICULAR PURPOSE AND NON-INFRINGEMENT. INFORMATION AND OPINIONS RECEIVED VIA THE WEBSITE SHOULD NOT BE RELIED UPON FOR PERSONAL, MEDICAL, LEGAL OR FINANCIAL DECISIONS AND YOU SHOULD CONSULT AN APPROPRIATE PROFESSIONAL FOR SPECIFIC ADVICE TAILORED TO YOUR SITUATION.</t>
  </si>
  <si>
    <t xml:space="preserve">TO THE FULLEST EXTENT PERMITTED BY LAW, IN NO EVENT WILL WE, OUR AFFILIATES, SUPPLIERS OR DISTRIBUTORS BE LIABLE FOR ANY INDIRECT, SPECIAL, INCIDENTAL, PUNITIVE, EXEMPLARY OR CONSEQUENTIAL DAMAGES OR ANY LOSS OF USE, DATA, BUSINESS, OR PROFITS, REGARDLESS OF LEGAL THEORY, WHETHER OR NOT WE HAVE BEEN WARNED OF THE POSSIBILITY OF SUCH DAMAGES, AND EVEN IF A REMEDY FAILS OF ITS ESSENTIAL PURPOSE.</t>
  </si>
  <si>
    <t xml:space="preserve">FOR REMAINING TERMS OF USE, PLEASE SEE HTTPS://GSTDEV.COM/PLAYBOOKTERMS. BY USING THIS TEMPLATE YOU AGREE WITH THE TERMS OUTLINED THEREIN.</t>
  </si>
  <si>
    <t xml:space="preserve">CASH FLOW FORECAST - Planning</t>
  </si>
  <si>
    <t xml:space="preserve">&lt;LOGO&gt;</t>
  </si>
  <si>
    <t xml:space="preserve">DATE / VERSION</t>
  </si>
  <si>
    <t xml:space="preserve">What does a customer cost?</t>
  </si>
  <si>
    <t xml:space="preserve">Item/Description</t>
  </si>
  <si>
    <t xml:space="preserve">Account</t>
  </si>
  <si>
    <t xml:space="preserve">Amount</t>
  </si>
  <si>
    <t xml:space="preserve">Total</t>
  </si>
  <si>
    <t xml:space="preserve">Customers acquired in the time above:</t>
  </si>
  <si>
    <t xml:space="preserve">Acquisition cost:</t>
  </si>
  <si>
    <t xml:space="preserve">Customer payment and terms</t>
  </si>
  <si>
    <t xml:space="preserve">Total Customers</t>
  </si>
  <si>
    <t xml:space="preserve">ARR (in $K)</t>
  </si>
  <si>
    <t xml:space="preserve">Average Rev per Account</t>
  </si>
  <si>
    <t xml:space="preserve">Average Days Payable</t>
  </si>
  <si>
    <t xml:space="preserve">evidence?</t>
  </si>
  <si>
    <t xml:space="preserve">Cost of Revenue (COGS)</t>
  </si>
  <si>
    <t xml:space="preserve">Customers served in the time above:</t>
  </si>
  <si>
    <t xml:space="preserve">Service cost:</t>
  </si>
  <si>
    <t xml:space="preserve">Churn and Upsell</t>
  </si>
  <si>
    <t xml:space="preserve">% Churn</t>
  </si>
  <si>
    <t xml:space="preserve">Churn expectation (annual dollar)</t>
  </si>
  <si>
    <t xml:space="preserve">Upsell expectation (annual dollar)</t>
  </si>
  <si>
    <t xml:space="preserve">Net churn</t>
  </si>
  <si>
    <t xml:space="preserve">NewCo</t>
  </si>
  <si>
    <t xml:space="preserve">ASSUMPTIONS</t>
  </si>
  <si>
    <t xml:space="preserve">Case</t>
  </si>
  <si>
    <t xml:space="preserve">Base</t>
  </si>
  <si>
    <t xml:space="preserve">Start Date</t>
  </si>
  <si>
    <t xml:space="preserve">Benchmark</t>
  </si>
  <si>
    <t xml:space="preserve">Best</t>
  </si>
  <si>
    <t xml:space="preserve">Worst</t>
  </si>
  <si>
    <t xml:space="preserve">Actual (if you have them)</t>
  </si>
  <si>
    <t xml:space="preserve">Seats per Customer (Units)</t>
  </si>
  <si>
    <t xml:space="preserve">Gross Margin</t>
  </si>
  <si>
    <t xml:space="preserve">Cost per Seat Upfront (Service Revenue) ($K)</t>
  </si>
  <si>
    <t xml:space="preserve">Churn (MoM)</t>
  </si>
  <si>
    <t xml:space="preserve">Quota ($K)</t>
  </si>
  <si>
    <t xml:space="preserve">Fully Loaded Sales Rep (in $K)</t>
  </si>
  <si>
    <t xml:space="preserve">Monthly full burden of a sales rep including admin oversight, travel expense, salary,</t>
  </si>
  <si>
    <t xml:space="preserve">MoM Growth Rate (MRR)</t>
  </si>
  <si>
    <t xml:space="preserve">Commissions (% of ACV)</t>
  </si>
  <si>
    <t xml:space="preserve">Percent of annual contract value for first year paid to sales as commission.</t>
  </si>
  <si>
    <t xml:space="preserve">Sales Cycle (months lead to close)</t>
  </si>
  <si>
    <t xml:space="preserve">Avg Months Upfront (Net of First Month)</t>
  </si>
  <si>
    <t xml:space="preserve">G&amp;A Min (in $K)</t>
  </si>
  <si>
    <t xml:space="preserve">Minimum amount of G&amp;A required to manage the business.</t>
  </si>
  <si>
    <t xml:space="preserve">G&amp;A % of Revenue</t>
  </si>
  <si>
    <t xml:space="preserve">Best practice when scaling per Keybanc</t>
  </si>
  <si>
    <t xml:space="preserve">R&amp;D Min (in $K)</t>
  </si>
  <si>
    <t xml:space="preserve">Minimum amount of R&amp;D required to manage and build application</t>
  </si>
  <si>
    <t xml:space="preserve">Acryonym</t>
  </si>
  <si>
    <t xml:space="preserve">Description</t>
  </si>
  <si>
    <t xml:space="preserve">R&amp;D % of Revenue</t>
  </si>
  <si>
    <t xml:space="preserve">Best practice when scalaing per Keybanc</t>
  </si>
  <si>
    <t xml:space="preserve">ACV</t>
  </si>
  <si>
    <t xml:space="preserve">annual contract value</t>
  </si>
  <si>
    <t xml:space="preserve">ARR</t>
  </si>
  <si>
    <t xml:space="preserve">annual recurring revenue</t>
  </si>
  <si>
    <t xml:space="preserve">Funding</t>
  </si>
  <si>
    <t xml:space="preserve">ARPA</t>
  </si>
  <si>
    <t xml:space="preserve">average revenue per account</t>
  </si>
  <si>
    <t xml:space="preserve">Minimum Months Runway</t>
  </si>
  <si>
    <t xml:space="preserve">Minimum funding before raising round (assumes same month funding)</t>
  </si>
  <si>
    <t xml:space="preserve">CAC</t>
  </si>
  <si>
    <t xml:space="preserve">customer acquisition cost</t>
  </si>
  <si>
    <t xml:space="preserve">Funding Size in Months of Runway</t>
  </si>
  <si>
    <t xml:space="preserve">Months of funding</t>
  </si>
  <si>
    <t xml:space="preserve">FTE</t>
  </si>
  <si>
    <t xml:space="preserve">full time employee</t>
  </si>
  <si>
    <t xml:space="preserve">Initial Funding (in $K)</t>
  </si>
  <si>
    <t xml:space="preserve">Initial funding in $K</t>
  </si>
  <si>
    <t xml:space="preserve">LTV</t>
  </si>
  <si>
    <t xml:space="preserve">lifetime value</t>
  </si>
  <si>
    <t xml:space="preserve">MRR</t>
  </si>
  <si>
    <t xml:space="preserve">monthly recurring revenue</t>
  </si>
  <si>
    <t xml:space="preserve">SALES</t>
  </si>
  <si>
    <t xml:space="preserve">OTE</t>
  </si>
  <si>
    <t xml:space="preserve">on target earnings</t>
  </si>
  <si>
    <t xml:space="preserve">Starting Pipeline (start date)</t>
  </si>
  <si>
    <t xml:space="preserve">Opportunities in the pipeline</t>
  </si>
  <si>
    <t xml:space="preserve">TTM</t>
  </si>
  <si>
    <t xml:space="preserve">trailing twelve months</t>
  </si>
  <si>
    <t xml:space="preserve">Starting # of customers (start date)</t>
  </si>
  <si>
    <t xml:space="preserve">Starting MRR (start date) ($K)</t>
  </si>
  <si>
    <t xml:space="preserve">Assumptions</t>
  </si>
  <si>
    <t xml:space="preserve">x</t>
  </si>
  <si>
    <t xml:space="preserve">Cash Flow Impacting</t>
  </si>
  <si>
    <t xml:space="preserve">Average Months paid upfront (net of 1st month)</t>
  </si>
  <si>
    <t xml:space="preserve">Gross Margin %</t>
  </si>
  <si>
    <t xml:space="preserve">Quota per sales rep (MRR)  (in $K)</t>
  </si>
  <si>
    <t xml:space="preserve">Revenue &amp; Pricing</t>
  </si>
  <si>
    <t xml:space="preserve">Average Upfront Price per Seat</t>
  </si>
  <si>
    <t xml:space="preserve">Average MRR per customer</t>
  </si>
  <si>
    <t xml:space="preserve">Growth</t>
  </si>
  <si>
    <t xml:space="preserve">Monthly increase in pipeline</t>
  </si>
  <si>
    <t xml:space="preserve">% Customer Churn</t>
  </si>
  <si>
    <t xml:space="preserve">% MRR Churn</t>
  </si>
  <si>
    <t xml:space="preserve">% MRR Expansion</t>
  </si>
  <si>
    <t xml:space="preserve">% closed ratio</t>
  </si>
  <si>
    <t xml:space="preserve">Sales cycle (months)</t>
  </si>
  <si>
    <t xml:space="preserve">Overview of Results (in $K for $ values)</t>
  </si>
  <si>
    <t xml:space="preserve">Customers </t>
  </si>
  <si>
    <t xml:space="preserve">Revenue</t>
  </si>
  <si>
    <t xml:space="preserve">Cost of Goods Solds - COGS</t>
  </si>
  <si>
    <t xml:space="preserve">Total Expenses</t>
  </si>
  <si>
    <t xml:space="preserve">   Sales &amp; Marketing</t>
  </si>
  <si>
    <t xml:space="preserve">   Research &amp; Development</t>
  </si>
  <si>
    <t xml:space="preserve">   General &amp; Administrative</t>
  </si>
  <si>
    <t xml:space="preserve">EBITDA</t>
  </si>
  <si>
    <t xml:space="preserve">  Billings-based operating profit/loss</t>
  </si>
  <si>
    <t xml:space="preserve">Cash in Bank</t>
  </si>
  <si>
    <t xml:space="preserve">Run Way</t>
  </si>
  <si>
    <t xml:space="preserve">TOTAL FUNDING</t>
  </si>
  <si>
    <t xml:space="preserve">FUNDING</t>
  </si>
  <si>
    <t xml:space="preserve">* add the amounts needed for each scenario here by copying the value in Cell 70 when the scenario is selected and pasting below.</t>
  </si>
  <si>
    <t xml:space="preserve">FINANCIAL MODEL</t>
  </si>
  <si>
    <t xml:space="preserve">Bookings</t>
  </si>
  <si>
    <t xml:space="preserve">Benchmarks</t>
  </si>
  <si>
    <t xml:space="preserve">ARPA (Average MRR) for new custs</t>
  </si>
  <si>
    <t xml:space="preserve">ARPA - across the installed base</t>
  </si>
  <si>
    <t xml:space="preserve">MRR - Subscribers</t>
  </si>
  <si>
    <t xml:space="preserve">New MRR  (in $K)</t>
  </si>
  <si>
    <t xml:space="preserve">Churned MRR  (in $K)</t>
  </si>
  <si>
    <t xml:space="preserve">Expansion MRR  (in $K)</t>
  </si>
  <si>
    <t xml:space="preserve">Net New MRR (in $Ks)</t>
  </si>
  <si>
    <t xml:space="preserve">Starting MRR  (in $K)</t>
  </si>
  <si>
    <t xml:space="preserve">Ending MRR  (in $K)</t>
  </si>
  <si>
    <t xml:space="preserve">ARR (Annualized Run Rate) (in $Ks)</t>
  </si>
  <si>
    <t xml:space="preserve">Monthly MRR Growth</t>
  </si>
  <si>
    <t xml:space="preserve">Deferred MRR  (in $K)</t>
  </si>
  <si>
    <t xml:space="preserve">Adjust MRR to Actual</t>
  </si>
  <si>
    <t xml:space="preserve">Upfront Revenue</t>
  </si>
  <si>
    <t xml:space="preserve">Average Seats per Customer</t>
  </si>
  <si>
    <t xml:space="preserve">New Customers</t>
  </si>
  <si>
    <t xml:space="preserve">Not specified</t>
  </si>
  <si>
    <t xml:space="preserve">-</t>
  </si>
  <si>
    <t xml:space="preserve">Upfront Revenue (in $Ks)</t>
  </si>
  <si>
    <t xml:space="preserve">Churn Metrics</t>
  </si>
  <si>
    <t xml:space="preserve">Monthly increase in # of opportunities</t>
  </si>
  <si>
    <t xml:space="preserve">Total # of Opportunities</t>
  </si>
  <si>
    <t xml:space="preserve"># of new Opportunities</t>
  </si>
  <si>
    <t xml:space="preserve"># of churned Opportunities (30%)</t>
  </si>
  <si>
    <t xml:space="preserve">% conversion to close</t>
  </si>
  <si>
    <t xml:space="preserve"># conversion to close</t>
  </si>
  <si>
    <t xml:space="preserve">Net New Opportunities</t>
  </si>
  <si>
    <t xml:space="preserve">Total # of Customers</t>
  </si>
  <si>
    <t xml:space="preserve"># of new Customers</t>
  </si>
  <si>
    <t xml:space="preserve"># of churned Customers</t>
  </si>
  <si>
    <t xml:space="preserve">Net New Customers</t>
  </si>
  <si>
    <t xml:space="preserve">Avg MRR per Customer</t>
  </si>
  <si>
    <t xml:space="preserve">% Net MRR Churn</t>
  </si>
  <si>
    <t xml:space="preserve">Customer Engagement Score</t>
  </si>
  <si>
    <t xml:space="preserve">Net Promoter Score</t>
  </si>
  <si>
    <t xml:space="preserve">Unit Economics (new customers)</t>
  </si>
  <si>
    <t xml:space="preserve">LTV to CAC Ratio</t>
  </si>
  <si>
    <t xml:space="preserve">Months to Recover CAC</t>
  </si>
  <si>
    <t xml:space="preserve">CAC - All Users</t>
  </si>
  <si>
    <t xml:space="preserve">Average ARR for new customer</t>
  </si>
  <si>
    <t xml:space="preserve">CAC to ARR (i.e. cost to acquire $1)</t>
  </si>
  <si>
    <t xml:space="preserve">Summary Financial Metrics $K's</t>
  </si>
  <si>
    <t xml:space="preserve">Billings (what's invoiced this month)</t>
  </si>
  <si>
    <t xml:space="preserve">Revenue - Subscription</t>
  </si>
  <si>
    <t xml:space="preserve">Revenue - Upfront</t>
  </si>
  <si>
    <t xml:space="preserve">Cash  &amp; Deferred Revenue $K’s</t>
  </si>
  <si>
    <t xml:space="preserve">Change in Cash</t>
  </si>
  <si>
    <t xml:space="preserve">Ending Cash</t>
  </si>
  <si>
    <t xml:space="preserve">Deferred Revenue</t>
  </si>
  <si>
    <t xml:space="preserve">Investment</t>
  </si>
  <si>
    <t xml:space="preserve">Funnel Metrics</t>
  </si>
  <si>
    <t xml:space="preserve">Free Trials to Web Site</t>
  </si>
  <si>
    <t xml:space="preserve">Conversion from Visitors to Trials</t>
  </si>
  <si>
    <t xml:space="preserve"> </t>
  </si>
  <si>
    <t xml:space="preserve">Sales Metrics $K’s</t>
  </si>
  <si>
    <t xml:space="preserve">No of FTE Sales reps </t>
  </si>
  <si>
    <t xml:space="preserve">Quota per sales rep (MRR)</t>
  </si>
  <si>
    <t xml:space="preserve">Quota per sales rep in paying customers added</t>
  </si>
  <si>
    <t xml:space="preserve">Forecasted Sales Capacity </t>
  </si>
  <si>
    <t xml:space="preserve">Coverage ratio for plan</t>
  </si>
  <si>
    <t xml:space="preserve">Productivity per FTE sales rep</t>
  </si>
  <si>
    <t xml:space="preserve">Productivity per FTE sales rep in users</t>
  </si>
  <si>
    <t xml:space="preserve">OTE &amp; Expense Report per rep</t>
  </si>
  <si>
    <t xml:space="preserve">Pipeline Size by rep ($MRR)</t>
  </si>
  <si>
    <t xml:space="preserve">Pipeline Opptys by rep (companies)</t>
  </si>
  <si>
    <t xml:space="preserve">Formula Values IGNORE</t>
  </si>
  <si>
    <t xml:space="preserve">Monthly full burden of a sales rep including admin oversight, travel expense, salary, and commissions.</t>
  </si>
  <si>
    <t xml:space="preserve">G&amp;A Min</t>
  </si>
  <si>
    <t xml:space="preserve">Best practice when scaling per Pacific Crest</t>
  </si>
  <si>
    <t xml:space="preserve">R&amp;D Min</t>
  </si>
  <si>
    <t xml:space="preserve">Best practice when scalaing per Pacific Crest</t>
  </si>
  <si>
    <t xml:space="preserve">Source</t>
  </si>
  <si>
    <t xml:space="preserve">:  If any account is unfamiliar use these sources</t>
  </si>
  <si>
    <t xml:space="preserve">Source 2</t>
  </si>
  <si>
    <t xml:space="preserve">FINANCIAL PROJECTIONS</t>
  </si>
  <si>
    <t xml:space="preserve">In $K</t>
  </si>
  <si>
    <t xml:space="preserve">REVENUE</t>
  </si>
  <si>
    <t xml:space="preserve">  Revenue - Upfront</t>
  </si>
  <si>
    <t xml:space="preserve">ENDING CASH</t>
  </si>
  <si>
    <t xml:space="preserve">  Revenue - Subscription</t>
  </si>
  <si>
    <t xml:space="preserve">  Deferred Revenue</t>
  </si>
  <si>
    <t xml:space="preserve">TOTAL</t>
  </si>
  <si>
    <t xml:space="preserve">CUSTOMERS</t>
  </si>
  <si>
    <t xml:space="preserve">COGS</t>
  </si>
  <si>
    <t xml:space="preserve">GROSS MARGIN</t>
  </si>
  <si>
    <t xml:space="preserve">Cost to acquire $1 ARR</t>
  </si>
  <si>
    <t xml:space="preserve">SGA</t>
  </si>
  <si>
    <t xml:space="preserve">ARR Run Rate ($K)</t>
  </si>
  <si>
    <t xml:space="preserve">  Sales &amp; Marketing</t>
  </si>
  <si>
    <t xml:space="preserve">  Research &amp; Development</t>
  </si>
  <si>
    <t xml:space="preserve">PERSONNEL</t>
  </si>
  <si>
    <t xml:space="preserve">  General &amp; Administrative</t>
  </si>
  <si>
    <t xml:space="preserve">Operations</t>
  </si>
  <si>
    <t xml:space="preserve">Sales &amp; Marketing</t>
  </si>
  <si>
    <t xml:space="preserve">Development</t>
  </si>
  <si>
    <t xml:space="preserve">OPERATING PROFIT</t>
  </si>
  <si>
    <t xml:space="preserve">General &amp; Administrative</t>
  </si>
  <si>
    <t xml:space="preserve">BILLINGS</t>
  </si>
  <si>
    <t xml:space="preserve">DEFERRED REVENUE</t>
  </si>
  <si>
    <t xml:space="preserve">Revenue / Employee</t>
  </si>
  <si>
    <t xml:space="preserve">BILLINGS OPERATING PROFIT</t>
  </si>
  <si>
    <t xml:space="preserve">ENDING CASH  </t>
  </si>
  <si>
    <t xml:space="preserve">  New Investment</t>
  </si>
  <si>
    <t xml:space="preserve">PERSONNEL MODEL</t>
  </si>
  <si>
    <t xml:space="preserve">Actual</t>
  </si>
  <si>
    <t xml:space="preserve">Projected</t>
  </si>
  <si>
    <t xml:space="preserve">Salary</t>
  </si>
  <si>
    <t xml:space="preserve">Location</t>
  </si>
  <si>
    <t xml:space="preserve">Leadership</t>
  </si>
  <si>
    <t xml:space="preserve">CEO</t>
  </si>
  <si>
    <t xml:space="preserve">US - Houston</t>
  </si>
  <si>
    <t xml:space="preserve">COO</t>
  </si>
  <si>
    <t xml:space="preserve">VP Sales</t>
  </si>
  <si>
    <t xml:space="preserve">CFO</t>
  </si>
  <si>
    <t xml:space="preserve">CTO</t>
  </si>
  <si>
    <t xml:space="preserve">Leadership Payroll *(note in early months it isnt full)</t>
  </si>
  <si>
    <t xml:space="preserve">Total Leadership</t>
  </si>
  <si>
    <t xml:space="preserve">Sales</t>
  </si>
  <si>
    <t xml:space="preserve">Budget Level</t>
  </si>
  <si>
    <t xml:space="preserve">Sales Reps</t>
  </si>
  <si>
    <t xml:space="preserve">Sales Management</t>
  </si>
  <si>
    <t xml:space="preserve">Sales Support Staff</t>
  </si>
  <si>
    <t xml:space="preserve">Management Layer</t>
  </si>
  <si>
    <t xml:space="preserve">Reps to manager</t>
  </si>
  <si>
    <t xml:space="preserve">Reps to support (same as manager)</t>
  </si>
  <si>
    <t xml:space="preserve">Tool and overhead load</t>
  </si>
  <si>
    <t xml:space="preserve">Total Annual per Team</t>
  </si>
  <si>
    <t xml:space="preserve">Monthly per Team</t>
  </si>
  <si>
    <t xml:space="preserve">Monthly Cost Personnel per Rep</t>
  </si>
  <si>
    <t xml:space="preserve">Travel Expense</t>
  </si>
  <si>
    <t xml:space="preserve">Total S&amp;M cost per rep</t>
  </si>
  <si>
    <t xml:space="preserve">Total Sales Headcount</t>
  </si>
  <si>
    <t xml:space="preserve">Customer Care Manager</t>
  </si>
  <si>
    <t xml:space="preserve">Customer Care Front Line</t>
  </si>
  <si>
    <t xml:space="preserve">Front line to manager ratio</t>
  </si>
  <si>
    <t xml:space="preserve">Personnel portion of COGS</t>
  </si>
  <si>
    <t xml:space="preserve">Overhead load</t>
  </si>
  <si>
    <t xml:space="preserve">Total Operations Headcount</t>
  </si>
  <si>
    <t xml:space="preserve">R&amp;D</t>
  </si>
  <si>
    <t xml:space="preserve">Number of Teams</t>
  </si>
  <si>
    <t xml:space="preserve">Team Complexion</t>
  </si>
  <si>
    <t xml:space="preserve">Senior Developer</t>
  </si>
  <si>
    <t xml:space="preserve">China</t>
  </si>
  <si>
    <t xml:space="preserve">Integration Developer</t>
  </si>
  <si>
    <t xml:space="preserve">Junior Developer</t>
  </si>
  <si>
    <t xml:space="preserve">Business Analyst</t>
  </si>
  <si>
    <t xml:space="preserve">Sr Quality Assurance Developer</t>
  </si>
  <si>
    <t xml:space="preserve">Jr Quality Assurance Developer</t>
  </si>
  <si>
    <t xml:space="preserve">Number of Product Managers</t>
  </si>
  <si>
    <t xml:space="preserve">Product Manager</t>
  </si>
  <si>
    <t xml:space="preserve">* 1 PM for 2 teams</t>
  </si>
  <si>
    <t xml:space="preserve">Monthly Per Team</t>
  </si>
  <si>
    <t xml:space="preserve">Total R&amp;D Headcount</t>
  </si>
  <si>
    <t xml:space="preserve">Admin</t>
  </si>
  <si>
    <t xml:space="preserve">Admin Support Staff</t>
  </si>
  <si>
    <t xml:space="preserve">Personnel portion of G&amp;A</t>
  </si>
  <si>
    <t xml:space="preserve">Total Annual per Team </t>
  </si>
  <si>
    <t xml:space="preserve">Total Admin Headcount</t>
  </si>
  <si>
    <t xml:space="preserve">Total Non-Leadership </t>
  </si>
  <si>
    <t xml:space="preserve">DON’T EDIT THIS PAGE</t>
  </si>
  <si>
    <t xml:space="preserve">Benchmarks Given by </t>
  </si>
  <si>
    <t xml:space="preserve">KeyBanc SaaS Survey</t>
  </si>
  <si>
    <t xml:space="preserve">Benchmarks Given By </t>
  </si>
  <si>
    <t xml:space="preserve">Software Equity Group (SEG) 2019</t>
  </si>
  <si>
    <t xml:space="preserve">Representative statistics on the survey participants:</t>
  </si>
  <si>
    <t xml:space="preserve">•$6.7MM median 2017 Ending ARR(1), with 81 companies &gt;$25MM</t>
  </si>
  <si>
    <t xml:space="preserve">•Median organic growth in ARR in 2017 was +52% and +35% for companies &gt;$25MM</t>
  </si>
  <si>
    <t xml:space="preserve">•Median employees (FTEs):  ~</t>
  </si>
  <si>
    <t xml:space="preserve">•Median customer count:      ~</t>
  </si>
  <si>
    <t xml:space="preserve">•median annual contract value</t>
  </si>
  <si>
    <t xml:space="preserve">•headquartered in the U.S.</t>
  </si>
  <si>
    <t xml:space="preserve">SEG SaaS INDEX: MEDIAN METRICS</t>
  </si>
  <si>
    <t xml:space="preserve">Human Capital Efficiency (in $Ks)</t>
  </si>
  <si>
    <t xml:space="preserve">Measure (2018)</t>
  </si>
  <si>
    <t xml:space="preserve">Q1</t>
  </si>
  <si>
    <t xml:space="preserve">Q2</t>
  </si>
  <si>
    <t xml:space="preserve">Q3</t>
  </si>
  <si>
    <t xml:space="preserve">Q4</t>
  </si>
  <si>
    <t xml:space="preserve">Medians</t>
  </si>
  <si>
    <t xml:space="preserve">EV/TTM </t>
  </si>
  <si>
    <t xml:space="preserve">7.0x</t>
  </si>
  <si>
    <t xml:space="preserve">7.9x</t>
  </si>
  <si>
    <t xml:space="preserve">8.4x</t>
  </si>
  <si>
    <t xml:space="preserve">6.9x</t>
  </si>
  <si>
    <t xml:space="preserve">2017 Ending ARR</t>
  </si>
  <si>
    <t xml:space="preserve">EV/NTM</t>
  </si>
  <si>
    <t xml:space="preserve">6.2x</t>
  </si>
  <si>
    <t xml:space="preserve">7.2x</t>
  </si>
  <si>
    <t xml:space="preserve">8.0x</t>
  </si>
  <si>
    <t xml:space="preserve">5.4x</t>
  </si>
  <si>
    <t xml:space="preserve">ARR per FTE</t>
  </si>
  <si>
    <t xml:space="preserve">EV/EBITDA </t>
  </si>
  <si>
    <t xml:space="preserve">47.3x</t>
  </si>
  <si>
    <t xml:space="preserve">44.2x</t>
  </si>
  <si>
    <t xml:space="preserve">48.7x</t>
  </si>
  <si>
    <t xml:space="preserve">45.5x</t>
  </si>
  <si>
    <t xml:space="preserve">5m + ARR</t>
  </si>
  <si>
    <t xml:space="preserve">EV/TTM CFO </t>
  </si>
  <si>
    <t xml:space="preserve">34.7x</t>
  </si>
  <si>
    <t xml:space="preserve">34.8x</t>
  </si>
  <si>
    <t xml:space="preserve">34.0x</t>
  </si>
  <si>
    <t xml:space="preserve">39.3x</t>
  </si>
  <si>
    <t xml:space="preserve">Gross Profit Margin</t>
  </si>
  <si>
    <t xml:space="preserve">EBITDA Margin</t>
  </si>
  <si>
    <t xml:space="preserve">Net Income Margin </t>
  </si>
  <si>
    <t xml:space="preserve">5m + ARR </t>
  </si>
  <si>
    <t xml:space="preserve">TTM Revenue Growth </t>
  </si>
  <si>
    <t xml:space="preserve">25m +  ARR</t>
  </si>
  <si>
    <t xml:space="preserve">TTM Total Revenue ($M) </t>
  </si>
  <si>
    <t xml:space="preserve">YoY Organic ARR Growth Rate</t>
  </si>
  <si>
    <t xml:space="preserve">TTM EBITDA Growth </t>
  </si>
  <si>
    <t xml:space="preserve">TTM Total EBITDA ($M) </t>
  </si>
  <si>
    <t xml:space="preserve">Sales (median)</t>
  </si>
  <si>
    <t xml:space="preserve">Field-Dominated</t>
  </si>
  <si>
    <t xml:space="preserve">Inside-Dominated</t>
  </si>
  <si>
    <t xml:space="preserve">Cash &amp; Eq ($M)</t>
  </si>
  <si>
    <t xml:space="preserve">$10MM</t>
  </si>
  <si>
    <t xml:space="preserve">$20MM</t>
  </si>
  <si>
    <t xml:space="preserve">2017 Organic ARR Growth Rate</t>
  </si>
  <si>
    <t xml:space="preserve">2017 ARR per FTE (in K's)</t>
  </si>
  <si>
    <t xml:space="preserve">S&amp;M % of Revenue</t>
  </si>
  <si>
    <t xml:space="preserve">Median Initial ACV per Cust (in K's)</t>
  </si>
  <si>
    <t xml:space="preserve">Average Contract Length</t>
  </si>
  <si>
    <t xml:space="preserve">1.5 Years</t>
  </si>
  <si>
    <t xml:space="preserve">1 Year</t>
  </si>
  <si>
    <t xml:space="preserve">Professional Services Attach Rate</t>
  </si>
  <si>
    <t xml:space="preserve">Commissions for New Sales to New Accounts – Direct</t>
  </si>
  <si>
    <t xml:space="preserve">Median</t>
  </si>
  <si>
    <t xml:space="preserve">Annual Logo Churn Rate</t>
  </si>
  <si>
    <t xml:space="preserve">Annual Gross Dollar Churn</t>
  </si>
  <si>
    <t xml:space="preserve">% of New ARR from Upsells and Expansions</t>
  </si>
  <si>
    <t xml:space="preserve">Net Dollar Retention Rate(2)</t>
  </si>
  <si>
    <t xml:space="preserve">Blended CAC Ratio</t>
  </si>
  <si>
    <t xml:space="preserve">New Customer CAC Ratio </t>
  </si>
  <si>
    <t xml:space="preserve">New Customer CAC Ratio</t>
  </si>
  <si>
    <t xml:space="preserve">Blended CAC Ratio </t>
  </si>
  <si>
    <t xml:space="preserve">NA</t>
  </si>
  <si>
    <t xml:space="preserve">Upsell CAC Ratio </t>
  </si>
  <si>
    <t xml:space="preserve">Upsell CAC Ratio</t>
  </si>
  <si>
    <t xml:space="preserve">Expansion CAC Ratio</t>
  </si>
  <si>
    <t xml:space="preserve">Expansion CAC Ratio </t>
  </si>
  <si>
    <t xml:space="preserve">New Customer CAC Payback Period</t>
  </si>
  <si>
    <t xml:space="preserve">21 months</t>
  </si>
  <si>
    <t xml:space="preserve">Blended CAC Payback Period</t>
  </si>
  <si>
    <t xml:space="preserve">19 months</t>
  </si>
  <si>
    <t xml:space="preserve">Subscription Gross Margin</t>
  </si>
  <si>
    <t xml:space="preserve">Operating Expenses Margins:</t>
  </si>
  <si>
    <t xml:space="preserve">Research &amp; Development</t>
  </si>
  <si>
    <t xml:space="preserve">Profitability &amp; Growth:</t>
  </si>
  <si>
    <t xml:space="preserve">FCF Margin</t>
  </si>
  <si>
    <t xml:space="preserve">Commissions</t>
  </si>
  <si>
    <t xml:space="preserve">Field Dominated</t>
  </si>
  <si>
    <t xml:space="preserve">Inside Dominated</t>
  </si>
  <si>
    <t xml:space="preserve">Median Direct Sales Commission</t>
  </si>
  <si>
    <t xml:space="preserve">≈ 10%</t>
  </si>
  <si>
    <t xml:space="preserve">Median Fully-Loaded Sales Commission</t>
  </si>
  <si>
    <t xml:space="preserve">≈ 12%</t>
  </si>
  <si>
    <t xml:space="preserve">≈ 13%</t>
  </si>
  <si>
    <t xml:space="preserve">Median = 1 year</t>
  </si>
  <si>
    <t xml:space="preserve">Average Billing Frequency</t>
  </si>
  <si>
    <t xml:space="preserve">Sales Cycle</t>
  </si>
  <si>
    <t xml:space="preserve">Deals ~$2,000 in Annual Contract Value (ACV) should close on average within 14 days.</t>
  </si>
  <si>
    <t xml:space="preserve">Deals ~$5,000 in ACV should close on average within 30 days.</t>
  </si>
  <si>
    <t xml:space="preserve">Deals ~$25,000 in ACV should close on average within 90 days.</t>
  </si>
  <si>
    <t xml:space="preserve">Deals ~$100,000 in ACV should close on average within 90-180 days depending on # of stakeholders.</t>
  </si>
  <si>
    <t xml:space="preserve">Deals $100,000+ in ACV will take on average 3-6 months to close. Of course, some faster, some shorter.</t>
  </si>
  <si>
    <t xml:space="preserve">Key Drivers of Equity</t>
  </si>
  <si>
    <t xml:space="preserve">:  What creates value for software companies??</t>
  </si>
  <si>
    <t xml:space="preserve">Key Performance Indicators (KPI)</t>
  </si>
  <si>
    <t xml:space="preserve">KPI 1</t>
  </si>
</sst>
</file>

<file path=xl/styles.xml><?xml version="1.0" encoding="utf-8"?>
<styleSheet xmlns="http://schemas.openxmlformats.org/spreadsheetml/2006/main">
  <numFmts count="20">
    <numFmt numFmtId="164" formatCode="General"/>
    <numFmt numFmtId="165" formatCode="0%"/>
    <numFmt numFmtId="166" formatCode="m/d/yyyy"/>
    <numFmt numFmtId="167" formatCode="_(\$* #,##0.00_);_(\$* \(#,##0.00\);_(\$* \-??_);_(@_)"/>
    <numFmt numFmtId="168" formatCode="0.00%"/>
    <numFmt numFmtId="169" formatCode="_(* #,##0.00_);_(* \(#,##0.00\);_(* \-??_);_(@_)"/>
    <numFmt numFmtId="170" formatCode="_(* #,##0_);_(* \(#,##0\);_(* \-??_);_(@_)"/>
    <numFmt numFmtId="171" formatCode="_([$$-409]* #,##0_);_([$$-409]* \(#,##0\);_([$$-409]* \-??_);_(@_)"/>
    <numFmt numFmtId="172" formatCode="[$-409]mmm\-yy;@"/>
    <numFmt numFmtId="173" formatCode="General"/>
    <numFmt numFmtId="174" formatCode="\$#,##0.00_);[RED]&quot;($&quot;#,##0.00\)"/>
    <numFmt numFmtId="175" formatCode="0.00"/>
    <numFmt numFmtId="176" formatCode="_(\$* #,##0_);_(\$* \(#,##0\);_(\$* \-??_);_(@_)"/>
    <numFmt numFmtId="177" formatCode="0.0"/>
    <numFmt numFmtId="178" formatCode="0.0000"/>
    <numFmt numFmtId="179" formatCode="0.0%"/>
    <numFmt numFmtId="180" formatCode="\$#,##0.00"/>
    <numFmt numFmtId="181" formatCode="#,##0"/>
    <numFmt numFmtId="182" formatCode="mmm\-yy"/>
    <numFmt numFmtId="183" formatCode="\$#,##0_);[RED]&quot;($&quot;#,##0\)"/>
  </numFmts>
  <fonts count="34">
    <font>
      <sz val="12"/>
      <color theme="1"/>
      <name val="Libre Franklin"/>
      <family val="0"/>
      <charset val="1"/>
    </font>
    <font>
      <sz val="10"/>
      <name val="Libre Franklin"/>
      <family val="0"/>
    </font>
    <font>
      <sz val="10"/>
      <name val="Libre Franklin"/>
      <family val="0"/>
    </font>
    <font>
      <sz val="10"/>
      <name val="Libre Franklin"/>
      <family val="0"/>
    </font>
    <font>
      <sz val="12"/>
      <color theme="1"/>
      <name val="Libre Franklin"/>
      <family val="2"/>
      <charset val="1"/>
    </font>
    <font>
      <b val="true"/>
      <sz val="12"/>
      <color theme="1"/>
      <name val="Libre Franklin"/>
      <family val="2"/>
      <charset val="1"/>
    </font>
    <font>
      <sz val="12"/>
      <color rgb="FF081D3A"/>
      <name val="Libre Franklin"/>
      <family val="2"/>
      <charset val="1"/>
    </font>
    <font>
      <sz val="11"/>
      <color rgb="FF081D3A"/>
      <name val="Libre Franklin"/>
      <family val="2"/>
      <charset val="1"/>
    </font>
    <font>
      <i val="true"/>
      <sz val="11"/>
      <color rgb="FF081D3A"/>
      <name val="Libre Franklin"/>
      <family val="2"/>
      <charset val="1"/>
    </font>
    <font>
      <sz val="12"/>
      <color theme="1"/>
      <name val="Libre Franklin"/>
      <family val="2"/>
      <charset val="1"/>
    </font>
    <font>
      <b val="true"/>
      <sz val="12"/>
      <color theme="1"/>
      <name val="Libre Franklin"/>
      <family val="2"/>
      <charset val="1"/>
    </font>
    <font>
      <sz val="12"/>
      <name val="Libre Franklin"/>
      <family val="2"/>
      <charset val="1"/>
    </font>
    <font>
      <u val="single"/>
      <sz val="12"/>
      <color theme="10"/>
      <name val="Libre Franklin"/>
      <family val="2"/>
      <charset val="1"/>
    </font>
    <font>
      <b val="true"/>
      <u val="single"/>
      <sz val="12"/>
      <color theme="1"/>
      <name val="Libre Franklin"/>
      <family val="2"/>
      <charset val="1"/>
    </font>
    <font>
      <sz val="10"/>
      <name val="Libre Franklin"/>
      <family val="2"/>
    </font>
    <font>
      <sz val="9"/>
      <color rgb="FF081D3A"/>
      <name val="Libre Franklin"/>
      <family val="2"/>
      <charset val="1"/>
    </font>
    <font>
      <sz val="14"/>
      <color rgb="FF081D3A"/>
      <name val="Libre Franklin"/>
      <family val="2"/>
    </font>
    <font>
      <sz val="9"/>
      <color rgb="FF081D3A"/>
      <name val="Libre Franklin"/>
      <family val="2"/>
    </font>
    <font>
      <sz val="10"/>
      <color rgb="FF081D3A"/>
      <name val="Libre Franklin"/>
      <family val="2"/>
    </font>
    <font>
      <sz val="9"/>
      <name val="Libre Franklin"/>
      <family val="0"/>
    </font>
    <font>
      <sz val="14"/>
      <color rgb="FF081D3A"/>
      <name val="Libre Franklin"/>
      <family val="2"/>
    </font>
    <font>
      <sz val="9"/>
      <color rgb="FF081D3A"/>
      <name val="Libre Franklin"/>
      <family val="2"/>
    </font>
    <font>
      <sz val="10"/>
      <color rgb="FF081D3A"/>
      <name val="Libre Franklin"/>
      <family val="2"/>
    </font>
    <font>
      <b val="true"/>
      <sz val="12"/>
      <color theme="3"/>
      <name val="Libre Franklin"/>
      <family val="2"/>
      <charset val="1"/>
    </font>
    <font>
      <sz val="12"/>
      <color theme="3"/>
      <name val="Libre Franklin"/>
      <family val="2"/>
      <charset val="1"/>
    </font>
    <font>
      <i val="true"/>
      <sz val="12"/>
      <color theme="3"/>
      <name val="Libre Franklin"/>
      <family val="2"/>
      <charset val="1"/>
    </font>
    <font>
      <sz val="12"/>
      <color theme="0"/>
      <name val="Libre Franklin"/>
      <family val="2"/>
      <charset val="1"/>
    </font>
    <font>
      <u val="single"/>
      <sz val="12"/>
      <color theme="3"/>
      <name val="Libre Franklin"/>
      <family val="2"/>
      <charset val="1"/>
    </font>
    <font>
      <sz val="11"/>
      <color theme="1"/>
      <name val="Libre Franklin"/>
      <family val="2"/>
      <charset val="1"/>
    </font>
    <font>
      <sz val="11"/>
      <color theme="1"/>
      <name val="Libre Franklin"/>
      <family val="2"/>
      <charset val="1"/>
    </font>
    <font>
      <b val="true"/>
      <sz val="11"/>
      <color theme="1"/>
      <name val="Libre Franklin"/>
      <family val="2"/>
      <charset val="1"/>
    </font>
    <font>
      <sz val="11"/>
      <color theme="1"/>
      <name val="Libre Franklin"/>
      <family val="2"/>
      <charset val="1"/>
    </font>
    <font>
      <sz val="11"/>
      <color theme="1"/>
      <name val="Libre Franklin"/>
      <family val="0"/>
    </font>
    <font>
      <b val="true"/>
      <sz val="11"/>
      <color theme="1"/>
      <name val="Libre Franklin"/>
      <family val="0"/>
    </font>
  </fonts>
  <fills count="17">
    <fill>
      <patternFill patternType="none"/>
    </fill>
    <fill>
      <patternFill patternType="gray125"/>
    </fill>
    <fill>
      <patternFill patternType="solid">
        <fgColor theme="6" tint="0.5999"/>
        <bgColor rgb="FFD9D9D9"/>
      </patternFill>
    </fill>
    <fill>
      <patternFill patternType="solid">
        <fgColor theme="6" tint="0.7999"/>
        <bgColor rgb="FFF2F2F2"/>
      </patternFill>
    </fill>
    <fill>
      <patternFill patternType="solid">
        <fgColor rgb="FF081D3A"/>
        <bgColor rgb="FFC9C9C9"/>
      </patternFill>
    </fill>
    <fill>
      <patternFill patternType="solid">
        <fgColor rgb="FFF7F4EB"/>
        <bgColor rgb="FFC9C9C9"/>
      </patternFill>
    </fill>
    <fill>
      <patternFill patternType="solid">
        <fgColor theme="7" tint="0.7999"/>
        <bgColor rgb="FFFBE5D6"/>
      </patternFill>
    </fill>
    <fill>
      <patternFill patternType="solid">
        <fgColor theme="2"/>
        <bgColor rgb="FFEDEDED"/>
      </patternFill>
    </fill>
    <fill>
      <patternFill patternType="solid">
        <fgColor theme="4" tint="0.7999"/>
        <bgColor rgb="FFE7E6E6"/>
      </patternFill>
    </fill>
    <fill>
      <patternFill patternType="solid">
        <fgColor rgb="FFE1990F"/>
        <bgColor rgb="FFFFC000"/>
      </patternFill>
    </fill>
    <fill>
      <patternFill patternType="solid">
        <fgColor rgb="FFF7F4EB"/>
        <bgColor rgb="FFEDEDED"/>
      </patternFill>
    </fill>
    <fill>
      <patternFill patternType="solid">
        <fgColor theme="6" tint="0.3999"/>
        <bgColor rgb="FFBFBFBF"/>
      </patternFill>
    </fill>
    <fill>
      <patternFill patternType="solid">
        <fgColor theme="4" tint="0.3999"/>
        <bgColor rgb="FFA5A5A5"/>
      </patternFill>
    </fill>
    <fill>
      <patternFill patternType="solid">
        <fgColor theme="5" tint="0.7999"/>
        <bgColor rgb="FFFFF2CC"/>
      </patternFill>
    </fill>
    <fill>
      <patternFill patternType="solid">
        <fgColor theme="5" tint="0.5999"/>
        <bgColor rgb="FFF7BCA4"/>
      </patternFill>
    </fill>
    <fill>
      <patternFill patternType="solid">
        <fgColor theme="5" tint="0.3999"/>
        <bgColor rgb="FFF7A582"/>
      </patternFill>
    </fill>
    <fill>
      <patternFill patternType="solid">
        <fgColor theme="5" tint="-0.25"/>
        <bgColor rgb="FFE77A2F"/>
      </patternFill>
    </fill>
  </fills>
  <borders count="6">
    <border diagonalUp="false" diagonalDown="false">
      <left/>
      <right/>
      <top/>
      <bottom/>
      <diagonal/>
    </border>
    <border diagonalUp="false" diagonalDown="false">
      <left/>
      <right/>
      <top style="thin"/>
      <bottom/>
      <diagonal/>
    </border>
    <border diagonalUp="false" diagonalDown="false">
      <left/>
      <right/>
      <top/>
      <bottom style="thin"/>
      <diagonal/>
    </border>
    <border diagonalUp="false" diagonalDown="false">
      <left/>
      <right/>
      <top style="thin"/>
      <bottom style="thin"/>
      <diagonal/>
    </border>
    <border diagonalUp="false" diagonalDown="false">
      <left/>
      <right/>
      <top style="thin"/>
      <bottom style="double"/>
      <diagonal/>
    </border>
    <border diagonalUp="false" diagonalDown="false">
      <left/>
      <right/>
      <top/>
      <bottom style="mediu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9" fillId="2"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cellStyleXfs>
  <cellXfs count="1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4" fontId="7" fillId="5" borderId="1" xfId="0" applyFont="true" applyBorder="true" applyAlignment="false" applyProtection="false">
      <alignment horizontal="general" vertical="bottom" textRotation="0" wrapText="false" indent="0" shrinkToFit="false"/>
      <protection locked="true" hidden="false"/>
    </xf>
    <xf numFmtId="164" fontId="7" fillId="5" borderId="0" xfId="0" applyFont="true" applyBorder="false" applyAlignment="false" applyProtection="false">
      <alignment horizontal="general" vertical="bottom" textRotation="0" wrapText="false" indent="0" shrinkToFit="false"/>
      <protection locked="true" hidden="false"/>
    </xf>
    <xf numFmtId="164" fontId="7" fillId="5" borderId="2"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7" fillId="5"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11"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5" fontId="0" fillId="5" borderId="0" xfId="0" applyFont="false" applyBorder="false" applyAlignment="false" applyProtection="false">
      <alignment horizontal="general" vertical="bottom" textRotation="0" wrapText="false" indent="0" shrinkToFit="false"/>
      <protection locked="true" hidden="false"/>
    </xf>
    <xf numFmtId="165" fontId="0" fillId="6" borderId="0" xfId="0" applyFont="false" applyBorder="false" applyAlignment="false" applyProtection="false">
      <alignment horizontal="general" vertical="bottom" textRotation="0" wrapText="false" indent="0" shrinkToFit="false"/>
      <protection locked="true" hidden="false"/>
    </xf>
    <xf numFmtId="167" fontId="0" fillId="5" borderId="0" xfId="17" applyFont="true" applyBorder="true" applyAlignment="true" applyProtection="true">
      <alignment horizontal="general" vertical="bottom" textRotation="0" wrapText="false" indent="0" shrinkToFit="false"/>
      <protection locked="true" hidden="false"/>
    </xf>
    <xf numFmtId="168" fontId="0" fillId="5" borderId="0" xfId="0" applyFont="false" applyBorder="false" applyAlignment="false" applyProtection="false">
      <alignment horizontal="general" vertical="bottom" textRotation="0" wrapText="false" indent="0" shrinkToFit="false"/>
      <protection locked="true" hidden="false"/>
    </xf>
    <xf numFmtId="168" fontId="0" fillId="6" borderId="0" xfId="19"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9" fontId="0" fillId="5" borderId="0" xfId="15" applyFont="true" applyBorder="true" applyAlignment="true" applyProtection="true">
      <alignment horizontal="general" vertical="bottom"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5" fontId="0" fillId="6" borderId="0" xfId="0" applyFont="false" applyBorder="false" applyAlignment="true" applyProtection="false">
      <alignment horizontal="right" vertical="bottom" textRotation="0" wrapText="false" indent="0" shrinkToFit="false"/>
      <protection locked="true" hidden="false"/>
    </xf>
    <xf numFmtId="170" fontId="0" fillId="5" borderId="0" xfId="15" applyFont="true" applyBorder="tru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71" fontId="0" fillId="5" borderId="0" xfId="0" applyFont="false" applyBorder="false" applyAlignment="false" applyProtection="false">
      <alignment horizontal="general" vertical="bottom" textRotation="0" wrapText="false" indent="0" shrinkToFit="false"/>
      <protection locked="true" hidden="false"/>
    </xf>
    <xf numFmtId="164" fontId="12" fillId="0" borderId="0" xfId="20" applyFont="true" applyBorder="true" applyAlignment="true" applyProtection="true">
      <alignment horizontal="center" vertical="bottom" textRotation="0" wrapText="false" indent="0" shrinkToFit="false"/>
      <protection locked="true" hidden="false"/>
    </xf>
    <xf numFmtId="164" fontId="4" fillId="2" borderId="0" xfId="21" applyFont="true" applyBorder="true" applyAlignment="true" applyProtection="true">
      <alignment horizontal="general" vertical="bottom" textRotation="0" wrapText="false" indent="0" shrinkToFit="false"/>
      <protection locked="true" hidden="false"/>
    </xf>
    <xf numFmtId="172" fontId="9" fillId="2" borderId="0" xfId="21"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70" fontId="0" fillId="3" borderId="0" xfId="15" applyFont="true" applyBorder="true" applyAlignment="true" applyProtection="true">
      <alignment horizontal="general" vertical="bottom" textRotation="0" wrapText="false" indent="0" shrinkToFit="false"/>
      <protection locked="true" hidden="false"/>
    </xf>
    <xf numFmtId="170" fontId="9" fillId="3" borderId="0" xfId="22" applyFont="true" applyBorder="true" applyAlignment="true" applyProtection="true">
      <alignment horizontal="general" vertical="bottom" textRotation="0" wrapText="false" indent="0" shrinkToFit="false"/>
      <protection locked="true" hidden="false"/>
    </xf>
    <xf numFmtId="165" fontId="0" fillId="3" borderId="0" xfId="19" applyFont="true" applyBorder="true" applyAlignment="true" applyProtection="true">
      <alignment horizontal="general" vertical="bottom" textRotation="0" wrapText="false" indent="0" shrinkToFit="false"/>
      <protection locked="true" hidden="false"/>
    </xf>
    <xf numFmtId="167" fontId="0" fillId="3" borderId="0" xfId="17" applyFont="true" applyBorder="true" applyAlignment="true" applyProtection="true">
      <alignment horizontal="general" vertical="bottom" textRotation="0" wrapText="false" indent="0" shrinkToFit="false"/>
      <protection locked="true" hidden="false"/>
    </xf>
    <xf numFmtId="170" fontId="0" fillId="0" borderId="0" xfId="15" applyFont="true" applyBorder="true" applyAlignment="true" applyProtection="true">
      <alignment horizontal="general" vertical="bottom" textRotation="0" wrapText="false" indent="0" shrinkToFit="false"/>
      <protection locked="true" hidden="false"/>
    </xf>
    <xf numFmtId="167" fontId="0" fillId="7" borderId="0" xfId="17" applyFont="true" applyBorder="true" applyAlignment="true" applyProtection="true">
      <alignment horizontal="general" vertical="bottom" textRotation="0" wrapText="false" indent="0" shrinkToFit="false"/>
      <protection locked="true" hidden="false"/>
    </xf>
    <xf numFmtId="167" fontId="0" fillId="8" borderId="0" xfId="17" applyFont="true" applyBorder="true" applyAlignment="true" applyProtection="true">
      <alignment horizontal="general" vertical="bottom" textRotation="0" wrapText="false" indent="0" shrinkToFit="false"/>
      <protection locked="true" hidden="false"/>
    </xf>
    <xf numFmtId="165" fontId="0" fillId="3" borderId="0" xfId="17" applyFont="true" applyBorder="true" applyAlignment="true" applyProtection="true">
      <alignment horizontal="general" vertical="bottom" textRotation="0" wrapText="false" indent="0" shrinkToFit="false"/>
      <protection locked="true" hidden="false"/>
    </xf>
    <xf numFmtId="168" fontId="0" fillId="3" borderId="0" xfId="19" applyFont="true" applyBorder="true" applyAlignment="true" applyProtection="true">
      <alignment horizontal="general" vertical="bottom" textRotation="0" wrapText="false" indent="0" shrinkToFit="false"/>
      <protection locked="true" hidden="false"/>
    </xf>
    <xf numFmtId="168" fontId="0" fillId="5" borderId="0" xfId="19" applyFont="true" applyBorder="true" applyAlignment="true" applyProtection="true">
      <alignment horizontal="general" vertical="bottom" textRotation="0" wrapText="false" indent="0" shrinkToFit="false"/>
      <protection locked="true" hidden="false"/>
    </xf>
    <xf numFmtId="165" fontId="0" fillId="0" borderId="0" xfId="19" applyFont="true" applyBorder="true" applyAlignment="true" applyProtection="true">
      <alignment horizontal="general" vertical="bottom" textRotation="0" wrapText="false" indent="0" shrinkToFit="false"/>
      <protection locked="true" hidden="false"/>
    </xf>
    <xf numFmtId="165" fontId="0" fillId="5" borderId="0" xfId="19" applyFont="true" applyBorder="true" applyAlignment="true" applyProtection="true">
      <alignment horizontal="general" vertical="bottom" textRotation="0" wrapText="false" indent="0" shrinkToFit="false"/>
      <protection locked="true" hidden="false"/>
    </xf>
    <xf numFmtId="167" fontId="0" fillId="0" borderId="0" xfId="17" applyFont="true" applyBorder="true" applyAlignment="true" applyProtection="tru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5" fontId="9" fillId="0" borderId="0" xfId="22" applyFont="true" applyBorder="true" applyAlignment="true" applyProtection="true">
      <alignment horizontal="general" vertical="bottom" textRotation="0" wrapText="false" indent="0" shrinkToFit="false"/>
      <protection locked="true" hidden="false"/>
    </xf>
    <xf numFmtId="164" fontId="9" fillId="2" borderId="0" xfId="21" applyFont="true" applyBorder="true" applyAlignment="true" applyProtection="true">
      <alignment horizontal="general" vertical="bottom" textRotation="0" wrapText="false" indent="0" shrinkToFit="false"/>
      <protection locked="true" hidden="false"/>
    </xf>
    <xf numFmtId="164" fontId="10" fillId="2" borderId="0" xfId="21" applyFont="true" applyBorder="true" applyAlignment="true" applyProtection="true">
      <alignment horizontal="general" vertical="bottom" textRotation="0" wrapText="false" indent="0" shrinkToFit="false"/>
      <protection locked="true" hidden="false"/>
    </xf>
    <xf numFmtId="173" fontId="9" fillId="0" borderId="0" xfId="22" applyFont="true" applyBorder="true" applyAlignment="true" applyProtection="true">
      <alignment horizontal="general" vertical="bottom" textRotation="0" wrapText="false" indent="0" shrinkToFit="false"/>
      <protection locked="true" hidden="false"/>
    </xf>
    <xf numFmtId="17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7" fontId="9" fillId="0" borderId="0" xfId="17"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17" applyFont="true" applyBorder="true" applyAlignment="true" applyProtection="true">
      <alignment horizontal="general" vertical="bottom" textRotation="0" wrapText="false" indent="0" shrinkToFit="false"/>
      <protection locked="true" hidden="false"/>
    </xf>
    <xf numFmtId="173" fontId="0" fillId="0" borderId="3" xfId="0" applyFont="false" applyBorder="true" applyAlignment="false" applyProtection="false">
      <alignment horizontal="general" vertical="bottom" textRotation="0" wrapText="false" indent="0" shrinkToFit="false"/>
      <protection locked="true" hidden="false"/>
    </xf>
    <xf numFmtId="170" fontId="0" fillId="0" borderId="3" xfId="0" applyFont="false" applyBorder="true" applyAlignment="false" applyProtection="false">
      <alignment horizontal="general" vertical="bottom" textRotation="0" wrapText="false" indent="0" shrinkToFit="false"/>
      <protection locked="true" hidden="false"/>
    </xf>
    <xf numFmtId="173" fontId="0" fillId="0" borderId="4" xfId="0" applyFont="false" applyBorder="true" applyAlignment="false" applyProtection="false">
      <alignment horizontal="general" vertical="bottom" textRotation="0" wrapText="false" indent="0" shrinkToFit="false"/>
      <protection locked="true" hidden="false"/>
    </xf>
    <xf numFmtId="175" fontId="0" fillId="0" borderId="0" xfId="0" applyFont="false" applyBorder="false" applyAlignment="false" applyProtection="false">
      <alignment horizontal="general" vertical="bottom" textRotation="0" wrapText="false" indent="0" shrinkToFit="false"/>
      <protection locked="true" hidden="false"/>
    </xf>
    <xf numFmtId="168" fontId="0" fillId="0" borderId="0" xfId="19" applyFont="true" applyBorder="true" applyAlignment="true" applyProtection="true">
      <alignment horizontal="general" vertical="bottom" textRotation="0" wrapText="false" indent="0" shrinkToFit="false"/>
      <protection locked="true" hidden="false"/>
    </xf>
    <xf numFmtId="168" fontId="0" fillId="0" borderId="3" xfId="19" applyFont="true" applyBorder="true" applyAlignment="true" applyProtection="true">
      <alignment horizontal="right" vertical="bottom" textRotation="0" wrapText="false" indent="0" shrinkToFit="false"/>
      <protection locked="true" hidden="false"/>
    </xf>
    <xf numFmtId="176" fontId="0" fillId="0" borderId="0" xfId="17" applyFont="true" applyBorder="true" applyAlignment="true" applyProtection="true">
      <alignment horizontal="general" vertical="bottom" textRotation="0" wrapText="false" indent="0" shrinkToFit="false"/>
      <protection locked="true" hidden="false"/>
    </xf>
    <xf numFmtId="177" fontId="0" fillId="0" borderId="0" xfId="0" applyFont="false" applyBorder="false" applyAlignment="false" applyProtection="false">
      <alignment horizontal="general" vertical="bottom" textRotation="0" wrapText="false" indent="0" shrinkToFit="false"/>
      <protection locked="true" hidden="false"/>
    </xf>
    <xf numFmtId="178" fontId="0" fillId="0" borderId="0" xfId="0" applyFont="false" applyBorder="false" applyAlignment="false" applyProtection="false">
      <alignment horizontal="general" vertical="bottom" textRotation="0" wrapText="false" indent="0" shrinkToFit="false"/>
      <protection locked="true" hidden="false"/>
    </xf>
    <xf numFmtId="169" fontId="0" fillId="0" borderId="0" xfId="15" applyFont="true" applyBorder="true" applyAlignment="true" applyProtection="true">
      <alignment horizontal="general" vertical="bottom" textRotation="0" wrapText="false" indent="0"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7" fontId="0" fillId="9" borderId="0" xfId="17" applyFont="true" applyBorder="true" applyAlignment="true" applyProtection="true">
      <alignment horizontal="general" vertical="bottom" textRotation="0" wrapText="false" indent="0" shrinkToFit="false"/>
      <protection locked="true" hidden="false"/>
    </xf>
    <xf numFmtId="167" fontId="0" fillId="10" borderId="0" xfId="17" applyFont="true" applyBorder="true" applyAlignment="true" applyProtection="true">
      <alignment horizontal="general" vertical="bottom" textRotation="0" wrapText="false" indent="0" shrinkToFit="false"/>
      <protection locked="true" hidden="false"/>
    </xf>
    <xf numFmtId="179" fontId="0" fillId="0" borderId="0" xfId="19" applyFont="true" applyBorder="true" applyAlignment="true" applyProtection="tru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right" vertical="bottom" textRotation="0" wrapText="false" indent="0" shrinkToFit="false"/>
      <protection locked="true" hidden="false"/>
    </xf>
    <xf numFmtId="166" fontId="26"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true" applyProtection="false">
      <alignment horizontal="center" vertical="bottom" textRotation="0" wrapText="false" indent="0" shrinkToFit="false"/>
      <protection locked="true" hidden="false"/>
    </xf>
    <xf numFmtId="167" fontId="24" fillId="0" borderId="0" xfId="17" applyFont="true" applyBorder="true" applyAlignment="true" applyProtection="true">
      <alignment horizontal="general" vertical="bottom" textRotation="0" wrapText="false" indent="0" shrinkToFit="false"/>
      <protection locked="true" hidden="false"/>
    </xf>
    <xf numFmtId="167" fontId="24" fillId="0" borderId="0" xfId="0" applyFont="true" applyBorder="false" applyAlignment="false" applyProtection="false">
      <alignment horizontal="general" vertical="bottom" textRotation="0" wrapText="false" indent="0" shrinkToFit="false"/>
      <protection locked="true" hidden="false"/>
    </xf>
    <xf numFmtId="167" fontId="24" fillId="0" borderId="2" xfId="17" applyFont="true" applyBorder="true" applyAlignment="true" applyProtection="true">
      <alignment horizontal="general" vertical="bottom" textRotation="0" wrapText="false" indent="0" shrinkToFit="false"/>
      <protection locked="true" hidden="false"/>
    </xf>
    <xf numFmtId="169" fontId="24" fillId="0" borderId="0" xfId="0" applyFont="true" applyBorder="false" applyAlignment="false" applyProtection="false">
      <alignment horizontal="general" vertical="bottom" textRotation="0" wrapText="false" indent="0" shrinkToFit="false"/>
      <protection locked="true" hidden="false"/>
    </xf>
    <xf numFmtId="170" fontId="24" fillId="0" borderId="0" xfId="0" applyFont="true" applyBorder="false" applyAlignment="false" applyProtection="false">
      <alignment horizontal="general" vertical="bottom" textRotation="0" wrapText="false" indent="0" shrinkToFit="false"/>
      <protection locked="true" hidden="false"/>
    </xf>
    <xf numFmtId="177" fontId="24" fillId="0" borderId="0" xfId="0" applyFont="true" applyBorder="false" applyAlignment="false" applyProtection="false">
      <alignment horizontal="general" vertical="bottom" textRotation="0" wrapText="false" indent="0" shrinkToFit="false"/>
      <protection locked="true" hidden="false"/>
    </xf>
    <xf numFmtId="167" fontId="24" fillId="0" borderId="2" xfId="0" applyFont="true" applyBorder="true" applyAlignment="false" applyProtection="false">
      <alignment horizontal="general" vertical="bottom" textRotation="0" wrapText="false" indent="0" shrinkToFit="false"/>
      <protection locked="true" hidden="false"/>
    </xf>
    <xf numFmtId="165" fontId="24" fillId="0" borderId="0" xfId="19" applyFont="true" applyBorder="true" applyAlignment="true" applyProtection="true">
      <alignment horizontal="general" vertical="bottom" textRotation="0" wrapText="false" indent="0" shrinkToFit="false"/>
      <protection locked="true" hidden="false"/>
    </xf>
    <xf numFmtId="181" fontId="24" fillId="0" borderId="0" xfId="0" applyFont="true" applyBorder="false" applyAlignment="false" applyProtection="false">
      <alignment horizontal="general" vertical="bottom" textRotation="0" wrapText="false" indent="0" shrinkToFit="false"/>
      <protection locked="true" hidden="false"/>
    </xf>
    <xf numFmtId="169" fontId="24" fillId="0" borderId="0" xfId="15" applyFont="true" applyBorder="true" applyAlignment="true" applyProtection="true">
      <alignment horizontal="general" vertical="bottom" textRotation="0" wrapText="false" indent="0" shrinkToFit="false"/>
      <protection locked="true" hidden="false"/>
    </xf>
    <xf numFmtId="170" fontId="24" fillId="0" borderId="0" xfId="15" applyFont="true" applyBorder="true" applyAlignment="true" applyProtection="true">
      <alignment horizontal="general"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7" fontId="28" fillId="0" borderId="0" xfId="17" applyFont="true" applyBorder="true" applyAlignment="true" applyProtection="true">
      <alignment horizontal="general" vertical="bottom" textRotation="0" wrapText="false" indent="0" shrinkToFit="false"/>
      <protection locked="true" hidden="false"/>
    </xf>
    <xf numFmtId="181" fontId="29" fillId="0" borderId="0" xfId="0" applyFont="true" applyBorder="false" applyAlignment="false" applyProtection="false">
      <alignment horizontal="general" vertical="bottom" textRotation="0" wrapText="false" indent="0" shrinkToFit="false"/>
      <protection locked="true" hidden="false"/>
    </xf>
    <xf numFmtId="167" fontId="29" fillId="0" borderId="0" xfId="17" applyFont="true" applyBorder="true" applyAlignment="true" applyProtection="true">
      <alignment horizontal="general" vertical="bottom" textRotation="0" wrapText="false" indent="0" shrinkToFit="false"/>
      <protection locked="true" hidden="false"/>
    </xf>
    <xf numFmtId="164" fontId="30" fillId="0" borderId="0" xfId="0" applyFont="true" applyBorder="false" applyAlignment="true" applyProtection="false">
      <alignment horizontal="center" vertical="bottom" textRotation="0" wrapText="false" indent="0" shrinkToFit="false"/>
      <protection locked="true" hidden="false"/>
    </xf>
    <xf numFmtId="167" fontId="30" fillId="0" borderId="0" xfId="17" applyFont="true" applyBorder="true" applyAlignment="true" applyProtection="true">
      <alignment horizontal="general" vertical="bottom" textRotation="0" wrapText="false" indent="0" shrinkToFit="false"/>
      <protection locked="true" hidden="false"/>
    </xf>
    <xf numFmtId="181" fontId="30" fillId="0" borderId="0" xfId="0" applyFont="true" applyBorder="false" applyAlignment="false" applyProtection="false">
      <alignment horizontal="general" vertical="bottom" textRotation="0" wrapText="false" indent="0" shrinkToFit="false"/>
      <protection locked="true" hidden="false"/>
    </xf>
    <xf numFmtId="182" fontId="29" fillId="0" borderId="2" xfId="0" applyFont="true" applyBorder="true" applyAlignment="true" applyProtection="false">
      <alignment horizontal="center" vertical="bottom" textRotation="0" wrapText="false" indent="0" shrinkToFit="false"/>
      <protection locked="true" hidden="false"/>
    </xf>
    <xf numFmtId="170" fontId="29" fillId="0" borderId="0" xfId="15" applyFont="true" applyBorder="true" applyAlignment="true" applyProtection="true">
      <alignment horizontal="general" vertical="bottom" textRotation="0" wrapText="false" indent="0" shrinkToFit="false"/>
      <protection locked="true" hidden="false"/>
    </xf>
    <xf numFmtId="165" fontId="29" fillId="0" borderId="0" xfId="17" applyFont="true" applyBorder="true" applyAlignment="true" applyProtection="true">
      <alignment horizontal="general" vertical="bottom" textRotation="0" wrapText="false" indent="0" shrinkToFit="false"/>
      <protection locked="true" hidden="false"/>
    </xf>
    <xf numFmtId="165" fontId="29" fillId="0" borderId="0" xfId="19" applyFont="true" applyBorder="true" applyAlignment="true" applyProtection="true">
      <alignment horizontal="general" vertical="bottom" textRotation="0" wrapText="false" indent="0" shrinkToFit="false"/>
      <protection locked="true" hidden="false"/>
    </xf>
    <xf numFmtId="167" fontId="4" fillId="0" borderId="0" xfId="17" applyFont="true" applyBorder="true" applyAlignment="true" applyProtection="true">
      <alignment horizontal="general" vertical="bottom" textRotation="0" wrapText="false" indent="0" shrinkToFit="false"/>
      <protection locked="true" hidden="false"/>
    </xf>
    <xf numFmtId="181" fontId="4" fillId="0" borderId="0" xfId="0" applyFont="true" applyBorder="false" applyAlignment="false" applyProtection="false">
      <alignment horizontal="general" vertical="bottom" textRotation="0" wrapText="fals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12" fillId="0" borderId="5" xfId="2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2" fillId="0" borderId="0" xfId="20" applyFont="true" applyBorder="true" applyAlignment="true" applyProtection="true">
      <alignment horizontal="general" vertical="bottom" textRotation="0" wrapText="false" indent="0" shrinkToFit="false"/>
      <protection locked="true" hidden="false"/>
    </xf>
    <xf numFmtId="164" fontId="0" fillId="11" borderId="0" xfId="0" applyFont="true" applyBorder="true" applyAlignment="false" applyProtection="false">
      <alignment horizontal="general" vertical="bottom" textRotation="0" wrapText="false" indent="0" shrinkToFit="false"/>
      <protection locked="true" hidden="false"/>
    </xf>
    <xf numFmtId="164" fontId="11" fillId="0" borderId="0" xfId="20" applyFont="true" applyBorder="true" applyAlignment="true" applyProtection="true">
      <alignment horizontal="left" vertical="bottom" textRotation="0" wrapText="false" indent="0" shrinkToFit="false"/>
      <protection locked="true" hidden="false"/>
    </xf>
    <xf numFmtId="165" fontId="11" fillId="0" borderId="0" xfId="20" applyFont="true" applyBorder="true" applyAlignment="true" applyProtection="true">
      <alignment horizontal="left" vertical="bottom" textRotation="0" wrapText="false" indent="0" shrinkToFit="false"/>
      <protection locked="true" hidden="false"/>
    </xf>
    <xf numFmtId="164" fontId="9" fillId="2" borderId="0" xfId="21" applyFont="true" applyBorder="true" applyAlignment="true" applyProtection="true">
      <alignment horizontal="left" vertical="bottom" textRotation="0" wrapText="false" indent="0" shrinkToFit="false"/>
      <protection locked="true" hidden="false"/>
    </xf>
    <xf numFmtId="164" fontId="0" fillId="12" borderId="0" xfId="0" applyFont="true" applyBorder="false" applyAlignment="false" applyProtection="false">
      <alignment horizontal="general" vertical="bottom" textRotation="0" wrapText="false" indent="0" shrinkToFit="false"/>
      <protection locked="true" hidden="false"/>
    </xf>
    <xf numFmtId="164" fontId="0" fillId="13" borderId="0" xfId="0" applyFont="true" applyBorder="false" applyAlignment="false" applyProtection="false">
      <alignment horizontal="general" vertical="bottom" textRotation="0" wrapText="false" indent="0" shrinkToFit="false"/>
      <protection locked="true" hidden="false"/>
    </xf>
    <xf numFmtId="164" fontId="0" fillId="14" borderId="0" xfId="0" applyFont="true" applyBorder="false" applyAlignment="false" applyProtection="false">
      <alignment horizontal="general" vertical="bottom" textRotation="0" wrapText="false" indent="0" shrinkToFit="false"/>
      <protection locked="true" hidden="false"/>
    </xf>
    <xf numFmtId="164" fontId="0" fillId="15" borderId="0" xfId="0" applyFont="true" applyBorder="false" applyAlignment="false" applyProtection="false">
      <alignment horizontal="general" vertical="bottom" textRotation="0" wrapText="false" indent="0" shrinkToFit="false"/>
      <protection locked="true" hidden="false"/>
    </xf>
    <xf numFmtId="164" fontId="0" fillId="16"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31" fillId="0" borderId="0" xfId="0" applyFont="true" applyBorder="false" applyAlignment="true" applyProtection="false">
      <alignment horizontal="left" vertical="bottom" textRotation="0" wrapText="false" indent="0" shrinkToFit="false"/>
      <protection locked="true" hidden="false"/>
    </xf>
    <xf numFmtId="176" fontId="0" fillId="0" borderId="0" xfId="17" applyFont="true" applyBorder="true" applyAlignment="true" applyProtection="true">
      <alignment horizontal="right" vertical="bottom" textRotation="0" wrapText="false" indent="0" shrinkToFit="false"/>
      <protection locked="true" hidden="false"/>
    </xf>
    <xf numFmtId="164" fontId="31" fillId="0" borderId="0" xfId="0" applyFont="true" applyBorder="false" applyAlignment="true" applyProtection="false">
      <alignment horizontal="right" vertical="bottom" textRotation="0" wrapText="false" indent="0" shrinkToFit="false"/>
      <protection locked="true" hidden="false"/>
    </xf>
    <xf numFmtId="179" fontId="0" fillId="0" borderId="0" xfId="19" applyFont="true" applyBorder="true" applyAlignment="true" applyProtection="true">
      <alignment horizontal="center"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80" fontId="0" fillId="0" borderId="0" xfId="17" applyFont="true" applyBorder="true" applyAlignment="true" applyProtection="true">
      <alignment horizontal="center" vertical="bottom" textRotation="0" wrapText="false" indent="0" shrinkToFit="false"/>
      <protection locked="true" hidden="false"/>
    </xf>
    <xf numFmtId="179" fontId="0" fillId="0" borderId="0" xfId="0" applyFont="false" applyBorder="false" applyAlignment="true" applyProtection="false">
      <alignment horizontal="center" vertical="bottom" textRotation="0" wrapText="false" indent="0" shrinkToFit="false"/>
      <protection locked="true" hidden="false"/>
    </xf>
    <xf numFmtId="164" fontId="0" fillId="2" borderId="0" xfId="0" applyFont="true" applyBorder="false" applyAlignment="true" applyProtection="false">
      <alignment horizontal="center" vertical="bottom" textRotation="0" wrapText="false" indent="0" shrinkToFit="false"/>
      <protection locked="true" hidden="false"/>
    </xf>
    <xf numFmtId="180"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83" fontId="0" fillId="0" borderId="0" xfId="0" applyFont="false" applyBorder="false" applyAlignment="true" applyProtection="false">
      <alignment horizontal="center" vertical="bottom" textRotation="0" wrapText="false" indent="0" shrinkToFit="false"/>
      <protection locked="true" hidden="false"/>
    </xf>
    <xf numFmtId="165" fontId="0" fillId="3" borderId="0" xfId="0" applyFont="false" applyBorder="false" applyAlignment="false" applyProtection="false">
      <alignment horizontal="general" vertical="bottom" textRotation="0" wrapText="false" indent="0" shrinkToFit="false"/>
      <protection locked="true" hidden="false"/>
    </xf>
    <xf numFmtId="168" fontId="0" fillId="3" borderId="0" xfId="0" applyFont="false" applyBorder="false" applyAlignment="false" applyProtection="false">
      <alignment horizontal="general" vertical="bottom" textRotation="0" wrapText="false" indent="0" shrinkToFit="false"/>
      <protection locked="true" hidden="false"/>
    </xf>
    <xf numFmtId="169" fontId="0" fillId="3" borderId="0" xfId="15" applyFont="true" applyBorder="true" applyAlignment="true" applyProtection="true">
      <alignment horizontal="general" vertical="bottom" textRotation="0" wrapText="false" indent="0" shrinkToFit="false"/>
      <protection locked="true" hidden="false"/>
    </xf>
    <xf numFmtId="168" fontId="0" fillId="0" borderId="0" xfId="0" applyFont="false" applyBorder="false" applyAlignment="true" applyProtection="false">
      <alignment horizontal="center" vertical="bottom" textRotation="0" wrapText="false" indent="0" shrinkToFit="false"/>
      <protection locked="true" hidden="false"/>
    </xf>
    <xf numFmtId="164" fontId="0" fillId="6" borderId="0" xfId="0" applyFont="true" applyBorder="false" applyAlignment="true" applyProtection="false">
      <alignment horizontal="center" vertical="bottom" textRotation="0" wrapText="false" indent="0" shrinkToFit="false"/>
      <protection locked="true" hidden="false"/>
    </xf>
    <xf numFmtId="179" fontId="0" fillId="0" borderId="0" xfId="0" applyFont="false" applyBorder="false" applyAlignment="false" applyProtection="false">
      <alignment horizontal="general" vertical="bottom" textRotation="0" wrapText="false" indent="0" shrinkToFit="false"/>
      <protection locked="true" hidden="false"/>
    </xf>
    <xf numFmtId="174" fontId="0" fillId="0" borderId="0" xfId="0" applyFont="false" applyBorder="false" applyAlignment="true" applyProtection="false">
      <alignment horizontal="center" vertical="bottom" textRotation="0" wrapText="false" indent="0" shrinkToFit="false"/>
      <protection locked="true" hidden="false"/>
    </xf>
    <xf numFmtId="164" fontId="9" fillId="0" borderId="0" xfId="21" applyFont="true" applyBorder="true" applyAlignment="true" applyProtection="tru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true" applyProtection="false">
      <alignment horizontal="center"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 name="Excel Built-in 40% - Accent3" xfId="21"/>
    <cellStyle name="Excel Built-in 20% - Accent3"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E7E6E6"/>
      <rgbColor rgb="FF800080"/>
      <rgbColor rgb="FF008080"/>
      <rgbColor rgb="FFBFBFBF"/>
      <rgbColor rgb="FF8B8B8B"/>
      <rgbColor rgb="FF8FAADC"/>
      <rgbColor rgb="FF993366"/>
      <rgbColor rgb="FFFFF2CC"/>
      <rgbColor rgb="FFDAE3F3"/>
      <rgbColor rgb="FF660066"/>
      <rgbColor rgb="FFED7D31"/>
      <rgbColor rgb="FF0563C1"/>
      <rgbColor rgb="FFB4C6E7"/>
      <rgbColor rgb="FF000080"/>
      <rgbColor rgb="FFFF00FF"/>
      <rgbColor rgb="FFF7BCA4"/>
      <rgbColor rgb="FF00FFFF"/>
      <rgbColor rgb="FF800080"/>
      <rgbColor rgb="FF800000"/>
      <rgbColor rgb="FF008080"/>
      <rgbColor rgb="FF0000FF"/>
      <rgbColor rgb="FF00CCFF"/>
      <rgbColor rgb="FFF2F2F2"/>
      <rgbColor rgb="FFEDEDED"/>
      <rgbColor rgb="FFFBE5D6"/>
      <rgbColor rgb="FF99CCFF"/>
      <rgbColor rgb="FFF7A582"/>
      <rgbColor rgb="FFC9C9C9"/>
      <rgbColor rgb="FFF8CBAD"/>
      <rgbColor rgb="FF4472C4"/>
      <rgbColor rgb="FFDBDBDB"/>
      <rgbColor rgb="FFD9D9D9"/>
      <rgbColor rgb="FFFFC000"/>
      <rgbColor rgb="FFF4B183"/>
      <rgbColor rgb="FFE77A2F"/>
      <rgbColor rgb="FF595959"/>
      <rgbColor rgb="FFA5A5A5"/>
      <rgbColor rgb="FF003366"/>
      <rgbColor rgb="FF70AD47"/>
      <rgbColor rgb="FF003300"/>
      <rgbColor rgb="FF333300"/>
      <rgbColor rgb="FFC55A11"/>
      <rgbColor rgb="FF993366"/>
      <rgbColor rgb="FF44546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charts/_rels/chart4.xml.rels><?xml version="1.0" encoding="UTF-8"?>
<Relationships xmlns="http://schemas.openxmlformats.org/package/2006/relationships"><Relationship Id="rId1" Type="http://schemas.openxmlformats.org/officeDocument/2006/relationships/chartUserShapes" Target="../drawings/drawing2.xml"/>
</Relationships>
</file>

<file path=xl/charts/_rels/chart5.xml.rels><?xml version="1.0" encoding="UTF-8"?>
<Relationships xmlns="http://schemas.openxmlformats.org/package/2006/relationships"><Relationship Id="rId1" Type="http://schemas.openxmlformats.org/officeDocument/2006/relationships/chartUserShapes" Target="../drawings/drawing3.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sz="1400" spc="-1" strike="noStrike">
                <a:solidFill>
                  <a:srgbClr val="595959"/>
                </a:solidFill>
                <a:latin typeface="Avenir Book"/>
                <a:ea typeface="Avenir Book"/>
              </a:defRPr>
            </a:pPr>
            <a:r>
              <a:rPr b="0" sz="1400" spc="-1" strike="noStrike">
                <a:solidFill>
                  <a:srgbClr val="595959"/>
                </a:solidFill>
                <a:latin typeface="Avenir Book"/>
                <a:ea typeface="Avenir Book"/>
              </a:rPr>
              <a:t>EBITDA</a:t>
            </a:r>
          </a:p>
        </c:rich>
      </c:tx>
      <c:overlay val="0"/>
      <c:spPr>
        <a:noFill/>
        <a:ln w="0">
          <a:noFill/>
        </a:ln>
      </c:spPr>
    </c:title>
    <c:autoTitleDeleted val="0"/>
    <c:plotArea>
      <c:barChart>
        <c:barDir val="col"/>
        <c:grouping val="stacked"/>
        <c:varyColors val="0"/>
        <c:ser>
          <c:idx val="0"/>
          <c:order val="0"/>
          <c:tx>
            <c:strRef>
              <c:f>'FINANCIAL MODEL'!$C$83</c:f>
              <c:strCache>
                <c:ptCount val="1"/>
                <c:pt idx="0">
                  <c:v>EBITDA</c:v>
                </c:pt>
              </c:strCache>
            </c:strRef>
          </c:tx>
          <c:spPr>
            <a:solidFill>
              <a:srgbClr val="4472c4"/>
            </a:solidFill>
            <a:ln w="0">
              <a:noFill/>
            </a:ln>
          </c:spPr>
          <c:invertIfNegative val="0"/>
          <c:dLbls>
            <c:txPr>
              <a:bodyPr wrap="square"/>
              <a:lstStyle/>
              <a:p>
                <a:pPr>
                  <a:defRPr b="0" sz="1000" spc="-1" strike="noStrike">
                    <a:solidFill>
                      <a:srgbClr val="000000"/>
                    </a:solidFill>
                    <a:latin typeface="Avenir Book"/>
                    <a:ea typeface="Avenir Book"/>
                  </a:defRPr>
                </a:pPr>
              </a:p>
            </c:txPr>
            <c:dLblPos val="ct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MODEL'!$G$12:$BN$12</c:f>
              <c:numCache>
                <c:formatCode>[$-409]mmm\-yy;@</c:formatCode>
                <c:ptCount val="60"/>
                <c:pt idx="0">
                  <c:v>Sep-21</c:v>
                </c:pt>
                <c:pt idx="1">
                  <c:v>Oct-21</c:v>
                </c:pt>
                <c:pt idx="2">
                  <c:v>Nov-21</c:v>
                </c:pt>
                <c:pt idx="3">
                  <c:v>Dec-21</c:v>
                </c:pt>
                <c:pt idx="4">
                  <c:v>Jan-22</c:v>
                </c:pt>
                <c:pt idx="5">
                  <c:v>Feb-22</c:v>
                </c:pt>
                <c:pt idx="6">
                  <c:v>Mar-22</c:v>
                </c:pt>
                <c:pt idx="7">
                  <c:v>Apr-22</c:v>
                </c:pt>
                <c:pt idx="8">
                  <c:v>May-22</c:v>
                </c:pt>
                <c:pt idx="9">
                  <c:v>Jun-22</c:v>
                </c:pt>
                <c:pt idx="10">
                  <c:v>Jul-22</c:v>
                </c:pt>
                <c:pt idx="11">
                  <c:v>Aug-22</c:v>
                </c:pt>
                <c:pt idx="12">
                  <c:v>Sep-22</c:v>
                </c:pt>
                <c:pt idx="13">
                  <c:v>Oct-22</c:v>
                </c:pt>
                <c:pt idx="14">
                  <c:v>Nov-22</c:v>
                </c:pt>
                <c:pt idx="15">
                  <c:v>Dec-22</c:v>
                </c:pt>
                <c:pt idx="16">
                  <c:v>Jan-23</c:v>
                </c:pt>
                <c:pt idx="17">
                  <c:v>Feb-23</c:v>
                </c:pt>
                <c:pt idx="18">
                  <c:v>Mar-23</c:v>
                </c:pt>
                <c:pt idx="19">
                  <c:v>Apr-23</c:v>
                </c:pt>
                <c:pt idx="20">
                  <c:v>May-23</c:v>
                </c:pt>
                <c:pt idx="21">
                  <c:v>Jun-23</c:v>
                </c:pt>
                <c:pt idx="22">
                  <c:v>Jul-23</c:v>
                </c:pt>
                <c:pt idx="23">
                  <c:v>Aug-23</c:v>
                </c:pt>
                <c:pt idx="24">
                  <c:v>Sep-23</c:v>
                </c:pt>
                <c:pt idx="25">
                  <c:v>Oct-23</c:v>
                </c:pt>
                <c:pt idx="26">
                  <c:v>Nov-23</c:v>
                </c:pt>
                <c:pt idx="27">
                  <c:v>Dec-23</c:v>
                </c:pt>
                <c:pt idx="28">
                  <c:v>Jan-24</c:v>
                </c:pt>
                <c:pt idx="29">
                  <c:v>Feb-24</c:v>
                </c:pt>
                <c:pt idx="30">
                  <c:v>Mar-24</c:v>
                </c:pt>
                <c:pt idx="31">
                  <c:v>Apr-24</c:v>
                </c:pt>
                <c:pt idx="32">
                  <c:v>May-24</c:v>
                </c:pt>
                <c:pt idx="33">
                  <c:v>Jun-24</c:v>
                </c:pt>
                <c:pt idx="34">
                  <c:v>Jul-24</c:v>
                </c:pt>
                <c:pt idx="35">
                  <c:v>Aug-24</c:v>
                </c:pt>
                <c:pt idx="36">
                  <c:v>Sep-24</c:v>
                </c:pt>
                <c:pt idx="37">
                  <c:v>Oct-24</c:v>
                </c:pt>
                <c:pt idx="38">
                  <c:v>Nov-24</c:v>
                </c:pt>
                <c:pt idx="39">
                  <c:v>Dec-24</c:v>
                </c:pt>
                <c:pt idx="40">
                  <c:v>Jan-25</c:v>
                </c:pt>
                <c:pt idx="41">
                  <c:v>Feb-25</c:v>
                </c:pt>
                <c:pt idx="42">
                  <c:v>Mar-25</c:v>
                </c:pt>
                <c:pt idx="43">
                  <c:v>Apr-25</c:v>
                </c:pt>
                <c:pt idx="44">
                  <c:v>May-25</c:v>
                </c:pt>
                <c:pt idx="45">
                  <c:v>Jun-25</c:v>
                </c:pt>
                <c:pt idx="46">
                  <c:v>Jul-25</c:v>
                </c:pt>
                <c:pt idx="47">
                  <c:v>Aug-25</c:v>
                </c:pt>
                <c:pt idx="48">
                  <c:v>Sep-25</c:v>
                </c:pt>
                <c:pt idx="49">
                  <c:v>Oct-25</c:v>
                </c:pt>
                <c:pt idx="50">
                  <c:v>Nov-25</c:v>
                </c:pt>
                <c:pt idx="51">
                  <c:v>Dec-25</c:v>
                </c:pt>
                <c:pt idx="52">
                  <c:v>Jan-26</c:v>
                </c:pt>
                <c:pt idx="53">
                  <c:v>Feb-26</c:v>
                </c:pt>
                <c:pt idx="54">
                  <c:v>Mar-26</c:v>
                </c:pt>
                <c:pt idx="55">
                  <c:v>Apr-26</c:v>
                </c:pt>
                <c:pt idx="56">
                  <c:v>May-26</c:v>
                </c:pt>
                <c:pt idx="57">
                  <c:v>Jun-26</c:v>
                </c:pt>
                <c:pt idx="58">
                  <c:v>Jul-26</c:v>
                </c:pt>
                <c:pt idx="59">
                  <c:v>Aug-26</c:v>
                </c:pt>
              </c:numCache>
            </c:numRef>
          </c:cat>
          <c:val>
            <c:numRef>
              <c:f>'FINANCIAL MODEL'!$G$83:$BN$83</c:f>
              <c:numCache>
                <c:formatCode>_(\$* #,##0.00_);_(\$* \(#,##0.00\);_(\$* \-??_);_(@_)</c:formatCode>
                <c:ptCount val="60"/>
                <c:pt idx="0">
                  <c:v>-20.25375</c:v>
                </c:pt>
                <c:pt idx="1">
                  <c:v>-19.75375</c:v>
                </c:pt>
                <c:pt idx="2">
                  <c:v>-19.25375</c:v>
                </c:pt>
                <c:pt idx="3">
                  <c:v>-18.75375</c:v>
                </c:pt>
                <c:pt idx="4">
                  <c:v>-15.95375</c:v>
                </c:pt>
                <c:pt idx="5">
                  <c:v>-15.63165</c:v>
                </c:pt>
                <c:pt idx="6">
                  <c:v>-15.41165</c:v>
                </c:pt>
                <c:pt idx="7">
                  <c:v>-15.19165</c:v>
                </c:pt>
                <c:pt idx="8">
                  <c:v>-25.43165</c:v>
                </c:pt>
                <c:pt idx="9">
                  <c:v>-22.91165</c:v>
                </c:pt>
                <c:pt idx="10">
                  <c:v>-21.59165</c:v>
                </c:pt>
                <c:pt idx="11">
                  <c:v>-20.27165</c:v>
                </c:pt>
                <c:pt idx="12">
                  <c:v>-18.95165</c:v>
                </c:pt>
                <c:pt idx="13">
                  <c:v>-17.63165</c:v>
                </c:pt>
                <c:pt idx="14">
                  <c:v>-16.31165</c:v>
                </c:pt>
                <c:pt idx="15">
                  <c:v>-14.99165</c:v>
                </c:pt>
                <c:pt idx="16">
                  <c:v>-13.67165</c:v>
                </c:pt>
                <c:pt idx="17">
                  <c:v>-12.35165</c:v>
                </c:pt>
                <c:pt idx="18">
                  <c:v>-11.03165</c:v>
                </c:pt>
                <c:pt idx="19">
                  <c:v>-9.71165000000001</c:v>
                </c:pt>
                <c:pt idx="20">
                  <c:v>-8.39165</c:v>
                </c:pt>
                <c:pt idx="21">
                  <c:v>-7.07165000000001</c:v>
                </c:pt>
                <c:pt idx="22">
                  <c:v>-5.75165000000001</c:v>
                </c:pt>
                <c:pt idx="23">
                  <c:v>-4.43165000000001</c:v>
                </c:pt>
                <c:pt idx="24">
                  <c:v>-3.11165</c:v>
                </c:pt>
                <c:pt idx="25">
                  <c:v>-1.79165</c:v>
                </c:pt>
                <c:pt idx="26">
                  <c:v>-0.471650000000011</c:v>
                </c:pt>
                <c:pt idx="27">
                  <c:v>0.848349999999996</c:v>
                </c:pt>
                <c:pt idx="28">
                  <c:v>2.16835</c:v>
                </c:pt>
                <c:pt idx="29">
                  <c:v>5.34835</c:v>
                </c:pt>
                <c:pt idx="30">
                  <c:v>6.67910000000001</c:v>
                </c:pt>
                <c:pt idx="31">
                  <c:v>7.75909999999999</c:v>
                </c:pt>
                <c:pt idx="32">
                  <c:v>8.83909999999999</c:v>
                </c:pt>
                <c:pt idx="33">
                  <c:v>9.9191</c:v>
                </c:pt>
                <c:pt idx="34">
                  <c:v>10.9991</c:v>
                </c:pt>
                <c:pt idx="35">
                  <c:v>12.0791</c:v>
                </c:pt>
                <c:pt idx="36">
                  <c:v>13.1591</c:v>
                </c:pt>
                <c:pt idx="37">
                  <c:v>14.2391</c:v>
                </c:pt>
                <c:pt idx="38">
                  <c:v>15.3191</c:v>
                </c:pt>
                <c:pt idx="39">
                  <c:v>16.3991</c:v>
                </c:pt>
                <c:pt idx="40">
                  <c:v>17.4791</c:v>
                </c:pt>
                <c:pt idx="41">
                  <c:v>18.5591</c:v>
                </c:pt>
                <c:pt idx="42">
                  <c:v>19.6391</c:v>
                </c:pt>
                <c:pt idx="43">
                  <c:v>20.7191</c:v>
                </c:pt>
                <c:pt idx="44">
                  <c:v>21.7991</c:v>
                </c:pt>
                <c:pt idx="45">
                  <c:v>22.8791</c:v>
                </c:pt>
                <c:pt idx="46">
                  <c:v>23.9591</c:v>
                </c:pt>
                <c:pt idx="47">
                  <c:v>25.0391</c:v>
                </c:pt>
                <c:pt idx="48">
                  <c:v>26.1191</c:v>
                </c:pt>
                <c:pt idx="49">
                  <c:v>27.1991</c:v>
                </c:pt>
                <c:pt idx="50">
                  <c:v>28.2791</c:v>
                </c:pt>
                <c:pt idx="51">
                  <c:v>29.3591</c:v>
                </c:pt>
                <c:pt idx="52">
                  <c:v>30.4391</c:v>
                </c:pt>
                <c:pt idx="53">
                  <c:v>31.5191</c:v>
                </c:pt>
                <c:pt idx="54">
                  <c:v>32.5991</c:v>
                </c:pt>
                <c:pt idx="55">
                  <c:v>33.6791</c:v>
                </c:pt>
                <c:pt idx="56">
                  <c:v>34.7591</c:v>
                </c:pt>
                <c:pt idx="57">
                  <c:v>35.8391</c:v>
                </c:pt>
                <c:pt idx="58">
                  <c:v>36.9191</c:v>
                </c:pt>
                <c:pt idx="59">
                  <c:v>37.9991</c:v>
                </c:pt>
              </c:numCache>
            </c:numRef>
          </c:val>
        </c:ser>
        <c:gapWidth val="150"/>
        <c:overlap val="100"/>
        <c:axId val="17512177"/>
        <c:axId val="9751849"/>
      </c:barChart>
      <c:dateAx>
        <c:axId val="17512177"/>
        <c:scaling>
          <c:orientation val="minMax"/>
        </c:scaling>
        <c:delete val="0"/>
        <c:axPos val="b"/>
        <c:numFmt formatCode="[$-409]mmm\-yy;@" sourceLinked="0"/>
        <c:majorTickMark val="out"/>
        <c:minorTickMark val="none"/>
        <c:tickLblPos val="low"/>
        <c:spPr>
          <a:ln w="9360">
            <a:solidFill>
              <a:srgbClr val="d9d9d9"/>
            </a:solidFill>
            <a:round/>
          </a:ln>
        </c:spPr>
        <c:txPr>
          <a:bodyPr/>
          <a:lstStyle/>
          <a:p>
            <a:pPr>
              <a:defRPr b="0" sz="900" spc="-1" strike="noStrike">
                <a:solidFill>
                  <a:srgbClr val="595959"/>
                </a:solidFill>
                <a:latin typeface="Avenir Book"/>
                <a:ea typeface="Avenir Book"/>
              </a:defRPr>
            </a:pPr>
          </a:p>
        </c:txPr>
        <c:crossAx val="9751849"/>
        <c:crosses val="autoZero"/>
        <c:auto val="1"/>
        <c:lblOffset val="100"/>
        <c:baseTimeUnit val="months"/>
        <c:noMultiLvlLbl val="0"/>
      </c:dateAx>
      <c:valAx>
        <c:axId val="9751849"/>
        <c:scaling>
          <c:orientation val="minMax"/>
        </c:scaling>
        <c:delete val="0"/>
        <c:axPos val="l"/>
        <c:majorGridlines>
          <c:spPr>
            <a:ln w="9360">
              <a:solidFill>
                <a:srgbClr val="d9d9d9"/>
              </a:solidFill>
              <a:round/>
            </a:ln>
          </c:spPr>
        </c:majorGridlines>
        <c:numFmt formatCode="\$#,##0.00" sourceLinked="0"/>
        <c:majorTickMark val="none"/>
        <c:minorTickMark val="none"/>
        <c:tickLblPos val="nextTo"/>
        <c:spPr>
          <a:ln w="6480">
            <a:noFill/>
          </a:ln>
        </c:spPr>
        <c:txPr>
          <a:bodyPr/>
          <a:lstStyle/>
          <a:p>
            <a:pPr>
              <a:defRPr b="0" sz="900" spc="-1" strike="noStrike">
                <a:solidFill>
                  <a:srgbClr val="595959"/>
                </a:solidFill>
                <a:latin typeface="Avenir Book"/>
                <a:ea typeface="Avenir Book"/>
              </a:defRPr>
            </a:pPr>
          </a:p>
        </c:txPr>
        <c:crossAx val="17512177"/>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lang="en-US" sz="1400" spc="-1" strike="noStrike">
                <a:solidFill>
                  <a:srgbClr val="595959"/>
                </a:solidFill>
                <a:latin typeface="Avenir Book"/>
                <a:ea typeface="Avenir Book"/>
              </a:defRPr>
            </a:pPr>
            <a:r>
              <a:rPr b="0" lang="en-US" sz="1400" spc="-1" strike="noStrike">
                <a:solidFill>
                  <a:srgbClr val="595959"/>
                </a:solidFill>
                <a:latin typeface="Avenir Book"/>
                <a:ea typeface="Avenir Book"/>
              </a:rPr>
              <a:t>SaaS METRICS</a:t>
            </a:r>
          </a:p>
        </c:rich>
      </c:tx>
      <c:overlay val="0"/>
      <c:spPr>
        <a:noFill/>
        <a:ln w="0">
          <a:noFill/>
        </a:ln>
      </c:spPr>
    </c:title>
    <c:autoTitleDeleted val="0"/>
    <c:plotArea>
      <c:lineChart>
        <c:grouping val="standard"/>
        <c:varyColors val="0"/>
        <c:ser>
          <c:idx val="0"/>
          <c:order val="0"/>
          <c:tx>
            <c:strRef>
              <c:f>'FINANCIAL MODEL'!$C$62:$E$62</c:f>
              <c:strCache>
                <c:ptCount val="1"/>
                <c:pt idx="0">
                  <c:v>LTV to CAC Ratio</c:v>
                </c:pt>
              </c:strCache>
            </c:strRef>
          </c:tx>
          <c:spPr>
            <a:solidFill>
              <a:srgbClr val="a5a5a5"/>
            </a:solidFill>
            <a:ln cap="rnd" w="28440">
              <a:solidFill>
                <a:srgbClr val="a5a5a5"/>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MODEL'!$F$59:$AD$59</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MODEL'!$F$62:$AD$62</c:f>
              <c:numCache>
                <c:formatCode>0.0</c:formatCode>
                <c:ptCount val="25"/>
                <c:pt idx="0">
                  <c:v>10.5</c:v>
                </c:pt>
                <c:pt idx="1">
                  <c:v>10.5</c:v>
                </c:pt>
                <c:pt idx="2">
                  <c:v>10.5</c:v>
                </c:pt>
                <c:pt idx="3">
                  <c:v>10.5</c:v>
                </c:pt>
                <c:pt idx="4">
                  <c:v>10.5</c:v>
                </c:pt>
                <c:pt idx="5">
                  <c:v>47.7272727272727</c:v>
                </c:pt>
                <c:pt idx="6">
                  <c:v>47.7272727272727</c:v>
                </c:pt>
                <c:pt idx="7">
                  <c:v>47.7272727272727</c:v>
                </c:pt>
                <c:pt idx="8">
                  <c:v>47.7272727272727</c:v>
                </c:pt>
                <c:pt idx="9">
                  <c:v>23.2824427480916</c:v>
                </c:pt>
                <c:pt idx="10">
                  <c:v>43.2624113475177</c:v>
                </c:pt>
                <c:pt idx="11">
                  <c:v>43.2624113475177</c:v>
                </c:pt>
                <c:pt idx="12">
                  <c:v>43.2624113475177</c:v>
                </c:pt>
                <c:pt idx="13">
                  <c:v>43.2624113475177</c:v>
                </c:pt>
                <c:pt idx="14">
                  <c:v>43.2624113475177</c:v>
                </c:pt>
                <c:pt idx="15">
                  <c:v>43.2624113475177</c:v>
                </c:pt>
                <c:pt idx="16">
                  <c:v>43.2624113475177</c:v>
                </c:pt>
                <c:pt idx="17">
                  <c:v>43.2624113475177</c:v>
                </c:pt>
                <c:pt idx="18">
                  <c:v>43.2624113475177</c:v>
                </c:pt>
                <c:pt idx="19">
                  <c:v>43.2624113475177</c:v>
                </c:pt>
                <c:pt idx="20">
                  <c:v>43.2624113475177</c:v>
                </c:pt>
                <c:pt idx="21">
                  <c:v>43.2624113475177</c:v>
                </c:pt>
                <c:pt idx="22">
                  <c:v>43.2624113475177</c:v>
                </c:pt>
                <c:pt idx="23">
                  <c:v>43.2624113475177</c:v>
                </c:pt>
                <c:pt idx="24">
                  <c:v>43.2624113475177</c:v>
                </c:pt>
              </c:numCache>
            </c:numRef>
          </c:val>
          <c:smooth val="0"/>
        </c:ser>
        <c:ser>
          <c:idx val="1"/>
          <c:order val="1"/>
          <c:tx>
            <c:strRef>
              <c:f>'FINANCIAL MODEL'!$C$63:$E$63</c:f>
              <c:strCache>
                <c:ptCount val="1"/>
                <c:pt idx="0">
                  <c:v>Months to Recover CAC</c:v>
                </c:pt>
              </c:strCache>
            </c:strRef>
          </c:tx>
          <c:spPr>
            <a:solidFill>
              <a:srgbClr val="ffc000"/>
            </a:solidFill>
            <a:ln cap="rnd" w="28440">
              <a:solidFill>
                <a:srgbClr val="ffc000"/>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MODEL'!$F$59:$AD$59</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MODEL'!$F$63:$AD$63</c:f>
              <c:numCache>
                <c:formatCode>0.0</c:formatCode>
                <c:ptCount val="25"/>
                <c:pt idx="0">
                  <c:v>1.81818181818182</c:v>
                </c:pt>
                <c:pt idx="1">
                  <c:v>1.81818181818182</c:v>
                </c:pt>
                <c:pt idx="2">
                  <c:v>1.81818181818182</c:v>
                </c:pt>
                <c:pt idx="3">
                  <c:v>1.81818181818182</c:v>
                </c:pt>
                <c:pt idx="4">
                  <c:v>1.81818181818182</c:v>
                </c:pt>
                <c:pt idx="5">
                  <c:v>0.4</c:v>
                </c:pt>
                <c:pt idx="6">
                  <c:v>0.4</c:v>
                </c:pt>
                <c:pt idx="7">
                  <c:v>0.4</c:v>
                </c:pt>
                <c:pt idx="8">
                  <c:v>0.4</c:v>
                </c:pt>
                <c:pt idx="9">
                  <c:v>2.01538461538462</c:v>
                </c:pt>
                <c:pt idx="10">
                  <c:v>1.08461538461538</c:v>
                </c:pt>
                <c:pt idx="11">
                  <c:v>1.08461538461538</c:v>
                </c:pt>
                <c:pt idx="12">
                  <c:v>1.08461538461538</c:v>
                </c:pt>
                <c:pt idx="13">
                  <c:v>1.08461538461538</c:v>
                </c:pt>
                <c:pt idx="14">
                  <c:v>1.08461538461538</c:v>
                </c:pt>
                <c:pt idx="15">
                  <c:v>1.08461538461538</c:v>
                </c:pt>
                <c:pt idx="16">
                  <c:v>1.08461538461538</c:v>
                </c:pt>
                <c:pt idx="17">
                  <c:v>1.08461538461538</c:v>
                </c:pt>
                <c:pt idx="18">
                  <c:v>1.08461538461538</c:v>
                </c:pt>
                <c:pt idx="19">
                  <c:v>1.08461538461538</c:v>
                </c:pt>
                <c:pt idx="20">
                  <c:v>1.08461538461538</c:v>
                </c:pt>
                <c:pt idx="21">
                  <c:v>1.08461538461538</c:v>
                </c:pt>
                <c:pt idx="22">
                  <c:v>1.08461538461538</c:v>
                </c:pt>
                <c:pt idx="23">
                  <c:v>1.08461538461538</c:v>
                </c:pt>
                <c:pt idx="24">
                  <c:v>1.08461538461538</c:v>
                </c:pt>
              </c:numCache>
            </c:numRef>
          </c:val>
          <c:smooth val="0"/>
        </c:ser>
        <c:hiLowLines>
          <c:spPr>
            <a:ln w="0">
              <a:noFill/>
            </a:ln>
          </c:spPr>
        </c:hiLowLines>
        <c:marker val="0"/>
        <c:axId val="10175366"/>
        <c:axId val="18368557"/>
      </c:lineChart>
      <c:lineChart>
        <c:grouping val="standard"/>
        <c:varyColors val="0"/>
        <c:ser>
          <c:idx val="2"/>
          <c:order val="2"/>
          <c:tx>
            <c:strRef>
              <c:f>'FINANCIAL MODEL'!$C$60:$E$60</c:f>
              <c:strCache>
                <c:ptCount val="1"/>
                <c:pt idx="0">
                  <c:v>LTV</c:v>
                </c:pt>
              </c:strCache>
            </c:strRef>
          </c:tx>
          <c:spPr>
            <a:solidFill>
              <a:srgbClr val="4472c4"/>
            </a:solidFill>
            <a:ln cap="rnd" w="28440">
              <a:solidFill>
                <a:srgbClr val="4472c4"/>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MODEL'!$F$59:$AD$59</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MODEL'!$F$60:$AD$60</c:f>
              <c:numCache>
                <c:formatCode>_(\$* #,##0_);_(\$* \(#,##0\);_(\$* \-??_);_(@_)</c:formatCode>
                <c:ptCount val="25"/>
                <c:pt idx="0">
                  <c:v>105000</c:v>
                </c:pt>
                <c:pt idx="1">
                  <c:v>105000</c:v>
                </c:pt>
                <c:pt idx="2">
                  <c:v>105000</c:v>
                </c:pt>
                <c:pt idx="3">
                  <c:v>105000</c:v>
                </c:pt>
                <c:pt idx="4">
                  <c:v>105000</c:v>
                </c:pt>
                <c:pt idx="5">
                  <c:v>105000</c:v>
                </c:pt>
                <c:pt idx="6">
                  <c:v>105000</c:v>
                </c:pt>
                <c:pt idx="7">
                  <c:v>105000</c:v>
                </c:pt>
                <c:pt idx="8">
                  <c:v>105000</c:v>
                </c:pt>
                <c:pt idx="9">
                  <c:v>305000</c:v>
                </c:pt>
                <c:pt idx="10">
                  <c:v>305000</c:v>
                </c:pt>
                <c:pt idx="11">
                  <c:v>305000</c:v>
                </c:pt>
                <c:pt idx="12">
                  <c:v>305000</c:v>
                </c:pt>
                <c:pt idx="13">
                  <c:v>305000</c:v>
                </c:pt>
                <c:pt idx="14">
                  <c:v>305000</c:v>
                </c:pt>
                <c:pt idx="15">
                  <c:v>305000</c:v>
                </c:pt>
                <c:pt idx="16">
                  <c:v>305000</c:v>
                </c:pt>
                <c:pt idx="17">
                  <c:v>305000</c:v>
                </c:pt>
                <c:pt idx="18">
                  <c:v>305000</c:v>
                </c:pt>
                <c:pt idx="19">
                  <c:v>305000</c:v>
                </c:pt>
                <c:pt idx="20">
                  <c:v>305000</c:v>
                </c:pt>
                <c:pt idx="21">
                  <c:v>305000</c:v>
                </c:pt>
                <c:pt idx="22">
                  <c:v>305000</c:v>
                </c:pt>
                <c:pt idx="23">
                  <c:v>305000</c:v>
                </c:pt>
                <c:pt idx="24">
                  <c:v>305000</c:v>
                </c:pt>
              </c:numCache>
            </c:numRef>
          </c:val>
          <c:smooth val="0"/>
        </c:ser>
        <c:ser>
          <c:idx val="3"/>
          <c:order val="3"/>
          <c:tx>
            <c:strRef>
              <c:f>'FINANCIAL MODEL'!$C$61:$E$61</c:f>
              <c:strCache>
                <c:ptCount val="1"/>
                <c:pt idx="0">
                  <c:v>CAC</c:v>
                </c:pt>
              </c:strCache>
            </c:strRef>
          </c:tx>
          <c:spPr>
            <a:solidFill>
              <a:srgbClr val="ed7d31"/>
            </a:solidFill>
            <a:ln cap="rnd" w="28440">
              <a:solidFill>
                <a:srgbClr val="ed7d31"/>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MODEL'!$F$59:$AD$59</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MODEL'!$F$61:$AD$61</c:f>
              <c:numCache>
                <c:formatCode>_(\$* #,##0_);_(\$* \(#,##0\);_(\$* \-??_);_(@_)</c:formatCode>
                <c:ptCount val="25"/>
                <c:pt idx="0">
                  <c:v>10000</c:v>
                </c:pt>
                <c:pt idx="1">
                  <c:v>10000</c:v>
                </c:pt>
                <c:pt idx="2">
                  <c:v>10000</c:v>
                </c:pt>
                <c:pt idx="3">
                  <c:v>10000</c:v>
                </c:pt>
                <c:pt idx="4">
                  <c:v>10000</c:v>
                </c:pt>
                <c:pt idx="5">
                  <c:v>2200</c:v>
                </c:pt>
                <c:pt idx="6">
                  <c:v>2200</c:v>
                </c:pt>
                <c:pt idx="7">
                  <c:v>2200</c:v>
                </c:pt>
                <c:pt idx="8">
                  <c:v>2200</c:v>
                </c:pt>
                <c:pt idx="9">
                  <c:v>13100</c:v>
                </c:pt>
                <c:pt idx="10">
                  <c:v>7050</c:v>
                </c:pt>
                <c:pt idx="11">
                  <c:v>7050</c:v>
                </c:pt>
                <c:pt idx="12">
                  <c:v>7050</c:v>
                </c:pt>
                <c:pt idx="13">
                  <c:v>7050</c:v>
                </c:pt>
                <c:pt idx="14">
                  <c:v>7050</c:v>
                </c:pt>
                <c:pt idx="15">
                  <c:v>7050</c:v>
                </c:pt>
                <c:pt idx="16">
                  <c:v>7050</c:v>
                </c:pt>
                <c:pt idx="17">
                  <c:v>7050</c:v>
                </c:pt>
                <c:pt idx="18">
                  <c:v>7050</c:v>
                </c:pt>
                <c:pt idx="19">
                  <c:v>7050</c:v>
                </c:pt>
                <c:pt idx="20">
                  <c:v>7050</c:v>
                </c:pt>
                <c:pt idx="21">
                  <c:v>7050</c:v>
                </c:pt>
                <c:pt idx="22">
                  <c:v>7050</c:v>
                </c:pt>
                <c:pt idx="23">
                  <c:v>7050</c:v>
                </c:pt>
                <c:pt idx="24">
                  <c:v>7050</c:v>
                </c:pt>
              </c:numCache>
            </c:numRef>
          </c:val>
          <c:smooth val="0"/>
        </c:ser>
        <c:ser>
          <c:idx val="4"/>
          <c:order val="4"/>
          <c:tx>
            <c:strRef>
              <c:f>'FINANCIAL MODEL'!$C$65:$E$65</c:f>
              <c:strCache>
                <c:ptCount val="1"/>
                <c:pt idx="0">
                  <c:v>CAC - All Users</c:v>
                </c:pt>
              </c:strCache>
            </c:strRef>
          </c:tx>
          <c:spPr>
            <a:solidFill>
              <a:srgbClr val="70ad47"/>
            </a:solidFill>
            <a:ln cap="rnd" w="28440">
              <a:solidFill>
                <a:srgbClr val="70ad47"/>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MODEL'!$F$59:$AD$59</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MODEL'!$F$65:$AD$65</c:f>
              <c:numCache>
                <c:formatCode>_(\$* #,##0_);_(\$* \(#,##0\);_(\$* \-??_);_(@_)</c:formatCode>
                <c:ptCount val="25"/>
                <c:pt idx="0">
                  <c:v>10000</c:v>
                </c:pt>
                <c:pt idx="1">
                  <c:v>5000</c:v>
                </c:pt>
                <c:pt idx="2">
                  <c:v>5000</c:v>
                </c:pt>
                <c:pt idx="3">
                  <c:v>5000</c:v>
                </c:pt>
                <c:pt idx="4">
                  <c:v>5000</c:v>
                </c:pt>
                <c:pt idx="5">
                  <c:v>1100</c:v>
                </c:pt>
                <c:pt idx="6">
                  <c:v>1100</c:v>
                </c:pt>
                <c:pt idx="7">
                  <c:v>1100</c:v>
                </c:pt>
                <c:pt idx="8">
                  <c:v>1100</c:v>
                </c:pt>
                <c:pt idx="9">
                  <c:v>6550</c:v>
                </c:pt>
                <c:pt idx="10">
                  <c:v>7050</c:v>
                </c:pt>
                <c:pt idx="11">
                  <c:v>7050</c:v>
                </c:pt>
                <c:pt idx="12">
                  <c:v>7050</c:v>
                </c:pt>
                <c:pt idx="13">
                  <c:v>7050</c:v>
                </c:pt>
                <c:pt idx="14">
                  <c:v>7050</c:v>
                </c:pt>
                <c:pt idx="15">
                  <c:v>7050</c:v>
                </c:pt>
                <c:pt idx="16">
                  <c:v>7050</c:v>
                </c:pt>
                <c:pt idx="17">
                  <c:v>7050</c:v>
                </c:pt>
                <c:pt idx="18">
                  <c:v>7050</c:v>
                </c:pt>
                <c:pt idx="19">
                  <c:v>7050</c:v>
                </c:pt>
                <c:pt idx="20">
                  <c:v>4700</c:v>
                </c:pt>
                <c:pt idx="21">
                  <c:v>4700</c:v>
                </c:pt>
                <c:pt idx="22">
                  <c:v>4700</c:v>
                </c:pt>
                <c:pt idx="23">
                  <c:v>4700</c:v>
                </c:pt>
                <c:pt idx="24">
                  <c:v>4700</c:v>
                </c:pt>
              </c:numCache>
            </c:numRef>
          </c:val>
          <c:smooth val="0"/>
        </c:ser>
        <c:hiLowLines>
          <c:spPr>
            <a:ln w="0">
              <a:noFill/>
            </a:ln>
          </c:spPr>
        </c:hiLowLines>
        <c:marker val="0"/>
        <c:axId val="69263437"/>
        <c:axId val="2574479"/>
      </c:lineChart>
      <c:dateAx>
        <c:axId val="10175366"/>
        <c:scaling>
          <c:orientation val="minMax"/>
        </c:scaling>
        <c:delete val="0"/>
        <c:axPos val="b"/>
        <c:numFmt formatCode="[$-409]mmm\-yy;@" sourceLinked="0"/>
        <c:majorTickMark val="out"/>
        <c:minorTickMark val="none"/>
        <c:tickLblPos val="nextTo"/>
        <c:spPr>
          <a:ln w="9360">
            <a:solidFill>
              <a:srgbClr val="d9d9d9"/>
            </a:solidFill>
            <a:round/>
          </a:ln>
        </c:spPr>
        <c:txPr>
          <a:bodyPr/>
          <a:lstStyle/>
          <a:p>
            <a:pPr>
              <a:defRPr b="0" sz="900" spc="-1" strike="noStrike">
                <a:solidFill>
                  <a:srgbClr val="595959"/>
                </a:solidFill>
                <a:latin typeface="Avenir Book"/>
                <a:ea typeface="Avenir Book"/>
              </a:defRPr>
            </a:pPr>
          </a:p>
        </c:txPr>
        <c:crossAx val="18368557"/>
        <c:crosses val="autoZero"/>
        <c:auto val="1"/>
        <c:lblOffset val="100"/>
        <c:baseTimeUnit val="months"/>
        <c:noMultiLvlLbl val="0"/>
      </c:dateAx>
      <c:valAx>
        <c:axId val="18368557"/>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b="0" sz="900" spc="-1" strike="noStrike">
                <a:solidFill>
                  <a:srgbClr val="595959"/>
                </a:solidFill>
                <a:latin typeface="Avenir Book"/>
                <a:ea typeface="Avenir Book"/>
              </a:defRPr>
            </a:pPr>
          </a:p>
        </c:txPr>
        <c:crossAx val="10175366"/>
        <c:crosses val="autoZero"/>
        <c:crossBetween val="between"/>
      </c:valAx>
      <c:dateAx>
        <c:axId val="69263437"/>
        <c:scaling>
          <c:orientation val="minMax"/>
        </c:scaling>
        <c:delete val="1"/>
        <c:axPos val="t"/>
        <c:numFmt formatCode="General" sourceLinked="1"/>
        <c:majorTickMark val="out"/>
        <c:minorTickMark val="none"/>
        <c:tickLblPos val="nextTo"/>
        <c:spPr>
          <a:ln w="6480">
            <a:solidFill>
              <a:srgbClr val="8b8b8b"/>
            </a:solidFill>
            <a:round/>
          </a:ln>
        </c:spPr>
        <c:txPr>
          <a:bodyPr/>
          <a:lstStyle/>
          <a:p>
            <a:pPr>
              <a:defRPr b="0" sz="1000" spc="-1" strike="noStrike">
                <a:solidFill>
                  <a:srgbClr val="000000"/>
                </a:solidFill>
                <a:latin typeface="Avenir Book"/>
                <a:ea typeface="Avenir Book"/>
              </a:defRPr>
            </a:pPr>
          </a:p>
        </c:txPr>
        <c:crossAx val="2574479"/>
        <c:auto val="1"/>
        <c:lblOffset val="100"/>
        <c:baseTimeUnit val="months"/>
        <c:noMultiLvlLbl val="0"/>
      </c:dateAx>
      <c:valAx>
        <c:axId val="2574479"/>
        <c:scaling>
          <c:orientation val="minMax"/>
        </c:scaling>
        <c:delete val="0"/>
        <c:axPos val="r"/>
        <c:numFmt formatCode="_(\$* #,##0_);_(\$* \(#,##0\);_(\$* \-??_);_(@_)" sourceLinked="0"/>
        <c:majorTickMark val="out"/>
        <c:minorTickMark val="none"/>
        <c:tickLblPos val="nextTo"/>
        <c:spPr>
          <a:ln w="6480">
            <a:noFill/>
          </a:ln>
        </c:spPr>
        <c:txPr>
          <a:bodyPr/>
          <a:lstStyle/>
          <a:p>
            <a:pPr>
              <a:defRPr b="0" sz="900" spc="-1" strike="noStrike">
                <a:solidFill>
                  <a:srgbClr val="595959"/>
                </a:solidFill>
                <a:latin typeface="Avenir Book"/>
                <a:ea typeface="Avenir Book"/>
              </a:defRPr>
            </a:pPr>
          </a:p>
        </c:txPr>
        <c:crossAx val="69263437"/>
        <c:crosses val="max"/>
        <c:crossBetween val="between"/>
      </c:valAx>
      <c:spPr>
        <a:noFill/>
        <a:ln w="0">
          <a:noFill/>
        </a:ln>
      </c:spPr>
    </c:plotArea>
    <c:legend>
      <c:legendPos val="r"/>
      <c:overlay val="0"/>
      <c:spPr>
        <a:noFill/>
        <a:ln w="0">
          <a:noFill/>
        </a:ln>
      </c:spPr>
      <c:txPr>
        <a:bodyPr/>
        <a:lstStyle/>
        <a:p>
          <a:pPr>
            <a:defRPr b="0" sz="900" spc="-1" strike="noStrike">
              <a:solidFill>
                <a:srgbClr val="595959"/>
              </a:solidFill>
              <a:latin typeface="Avenir Book"/>
              <a:ea typeface="Avenir Book"/>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lang="en-US" sz="1400" spc="-1" strike="noStrike">
                <a:solidFill>
                  <a:srgbClr val="595959"/>
                </a:solidFill>
                <a:latin typeface="Avenir Book"/>
                <a:ea typeface="Avenir Book"/>
              </a:defRPr>
            </a:pPr>
            <a:r>
              <a:rPr b="0" lang="en-US" sz="1400" spc="-1" strike="noStrike">
                <a:solidFill>
                  <a:srgbClr val="595959"/>
                </a:solidFill>
                <a:latin typeface="Avenir Book"/>
                <a:ea typeface="Avenir Book"/>
              </a:rPr>
              <a:t>Annual Recurring Revenue</a:t>
            </a:r>
          </a:p>
        </c:rich>
      </c:tx>
      <c:overlay val="0"/>
      <c:spPr>
        <a:noFill/>
        <a:ln w="0">
          <a:noFill/>
        </a:ln>
      </c:spPr>
    </c:title>
    <c:autoTitleDeleted val="0"/>
    <c:plotArea>
      <c:lineChart>
        <c:grouping val="standard"/>
        <c:varyColors val="0"/>
        <c:ser>
          <c:idx val="0"/>
          <c:order val="0"/>
          <c:tx>
            <c:strRef>
              <c:f>'FINANCIAL MODEL'!$C$20</c:f>
              <c:strCache>
                <c:ptCount val="1"/>
                <c:pt idx="0">
                  <c:v>ARR (Annualized Run Rate) (in $Ks)</c:v>
                </c:pt>
              </c:strCache>
            </c:strRef>
          </c:tx>
          <c:spPr>
            <a:solidFill>
              <a:srgbClr val="4472c4"/>
            </a:solidFill>
            <a:ln cap="rnd" w="28440">
              <a:solidFill>
                <a:srgbClr val="4472c4"/>
              </a:solidFill>
              <a:round/>
            </a:ln>
          </c:spPr>
          <c:marker>
            <c:symbol val="none"/>
          </c:marker>
          <c:dLbls>
            <c:txPr>
              <a:bodyPr wrap="square"/>
              <a:lstStyle/>
              <a:p>
                <a:pPr>
                  <a:defRPr b="0" sz="1000" spc="-1" strike="noStrike">
                    <a:solidFill>
                      <a:srgbClr val="000000"/>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MODEL'!$G$12:$AD$12</c:f>
              <c:numCache>
                <c:formatCode>[$-409]mmm\-yy;@</c:formatCode>
                <c:ptCount val="24"/>
                <c:pt idx="0">
                  <c:v>Sep-21</c:v>
                </c:pt>
                <c:pt idx="1">
                  <c:v>Oct-21</c:v>
                </c:pt>
                <c:pt idx="2">
                  <c:v>Nov-21</c:v>
                </c:pt>
                <c:pt idx="3">
                  <c:v>Dec-21</c:v>
                </c:pt>
                <c:pt idx="4">
                  <c:v>Jan-22</c:v>
                </c:pt>
                <c:pt idx="5">
                  <c:v>Feb-22</c:v>
                </c:pt>
                <c:pt idx="6">
                  <c:v>Mar-22</c:v>
                </c:pt>
                <c:pt idx="7">
                  <c:v>Apr-22</c:v>
                </c:pt>
                <c:pt idx="8">
                  <c:v>May-22</c:v>
                </c:pt>
                <c:pt idx="9">
                  <c:v>Jun-22</c:v>
                </c:pt>
                <c:pt idx="10">
                  <c:v>Jul-22</c:v>
                </c:pt>
                <c:pt idx="11">
                  <c:v>Aug-22</c:v>
                </c:pt>
                <c:pt idx="12">
                  <c:v>Sep-22</c:v>
                </c:pt>
                <c:pt idx="13">
                  <c:v>Oct-22</c:v>
                </c:pt>
                <c:pt idx="14">
                  <c:v>Nov-22</c:v>
                </c:pt>
                <c:pt idx="15">
                  <c:v>Dec-22</c:v>
                </c:pt>
                <c:pt idx="16">
                  <c:v>Jan-23</c:v>
                </c:pt>
                <c:pt idx="17">
                  <c:v>Feb-23</c:v>
                </c:pt>
                <c:pt idx="18">
                  <c:v>Mar-23</c:v>
                </c:pt>
                <c:pt idx="19">
                  <c:v>Apr-23</c:v>
                </c:pt>
                <c:pt idx="20">
                  <c:v>May-23</c:v>
                </c:pt>
                <c:pt idx="21">
                  <c:v>Jun-23</c:v>
                </c:pt>
                <c:pt idx="22">
                  <c:v>Jul-23</c:v>
                </c:pt>
                <c:pt idx="23">
                  <c:v>Aug-23</c:v>
                </c:pt>
              </c:numCache>
            </c:numRef>
          </c:cat>
          <c:val>
            <c:numRef>
              <c:f>'FINANCIAL MODEL'!$G$20:$AD$20</c:f>
              <c:numCache>
                <c:formatCode>_(\$* #,##0.00_);_(\$* \(#,##0.00\);_(\$* \-??_);_(@_)</c:formatCode>
                <c:ptCount val="24"/>
                <c:pt idx="0">
                  <c:v>41.91</c:v>
                </c:pt>
                <c:pt idx="1">
                  <c:v>53.91</c:v>
                </c:pt>
                <c:pt idx="2">
                  <c:v>65.91</c:v>
                </c:pt>
                <c:pt idx="3">
                  <c:v>77.91</c:v>
                </c:pt>
                <c:pt idx="4">
                  <c:v>89.91</c:v>
                </c:pt>
                <c:pt idx="5">
                  <c:v>101.91</c:v>
                </c:pt>
                <c:pt idx="6">
                  <c:v>113.91</c:v>
                </c:pt>
                <c:pt idx="7">
                  <c:v>125.91</c:v>
                </c:pt>
                <c:pt idx="8">
                  <c:v>161.91</c:v>
                </c:pt>
                <c:pt idx="9">
                  <c:v>233.91</c:v>
                </c:pt>
                <c:pt idx="10">
                  <c:v>305.91</c:v>
                </c:pt>
                <c:pt idx="11">
                  <c:v>377.91</c:v>
                </c:pt>
                <c:pt idx="12">
                  <c:v>449.91</c:v>
                </c:pt>
                <c:pt idx="13">
                  <c:v>521.91</c:v>
                </c:pt>
                <c:pt idx="14">
                  <c:v>593.91</c:v>
                </c:pt>
                <c:pt idx="15">
                  <c:v>665.91</c:v>
                </c:pt>
                <c:pt idx="16">
                  <c:v>737.91</c:v>
                </c:pt>
                <c:pt idx="17">
                  <c:v>809.91</c:v>
                </c:pt>
                <c:pt idx="18">
                  <c:v>881.91</c:v>
                </c:pt>
                <c:pt idx="19">
                  <c:v>953.91</c:v>
                </c:pt>
                <c:pt idx="20">
                  <c:v>1025.91</c:v>
                </c:pt>
                <c:pt idx="21">
                  <c:v>1097.91</c:v>
                </c:pt>
                <c:pt idx="22">
                  <c:v>1169.91</c:v>
                </c:pt>
                <c:pt idx="23">
                  <c:v>1241.91</c:v>
                </c:pt>
              </c:numCache>
            </c:numRef>
          </c:val>
          <c:smooth val="0"/>
        </c:ser>
        <c:hiLowLines>
          <c:spPr>
            <a:ln w="0">
              <a:noFill/>
            </a:ln>
          </c:spPr>
        </c:hiLowLines>
        <c:marker val="0"/>
        <c:axId val="6259857"/>
        <c:axId val="2114955"/>
      </c:lineChart>
      <c:dateAx>
        <c:axId val="6259857"/>
        <c:scaling>
          <c:orientation val="minMax"/>
        </c:scaling>
        <c:delete val="0"/>
        <c:axPos val="b"/>
        <c:numFmt formatCode="[$-409]mmm\-yy;@" sourceLinked="0"/>
        <c:majorTickMark val="out"/>
        <c:minorTickMark val="none"/>
        <c:tickLblPos val="low"/>
        <c:spPr>
          <a:ln w="9360">
            <a:solidFill>
              <a:srgbClr val="d9d9d9"/>
            </a:solidFill>
            <a:round/>
          </a:ln>
        </c:spPr>
        <c:txPr>
          <a:bodyPr/>
          <a:lstStyle/>
          <a:p>
            <a:pPr>
              <a:defRPr b="0" sz="900" spc="-1" strike="noStrike">
                <a:solidFill>
                  <a:srgbClr val="595959"/>
                </a:solidFill>
                <a:latin typeface="Avenir Book"/>
                <a:ea typeface="Avenir Book"/>
              </a:defRPr>
            </a:pPr>
          </a:p>
        </c:txPr>
        <c:crossAx val="2114955"/>
        <c:crosses val="autoZero"/>
        <c:auto val="1"/>
        <c:lblOffset val="100"/>
        <c:baseTimeUnit val="months"/>
        <c:noMultiLvlLbl val="0"/>
      </c:dateAx>
      <c:valAx>
        <c:axId val="2114955"/>
        <c:scaling>
          <c:orientation val="minMax"/>
        </c:scaling>
        <c:delete val="0"/>
        <c:axPos val="l"/>
        <c:majorGridlines>
          <c:spPr>
            <a:ln w="9360">
              <a:solidFill>
                <a:srgbClr val="d9d9d9"/>
              </a:solidFill>
              <a:round/>
            </a:ln>
          </c:spPr>
        </c:majorGridlines>
        <c:numFmt formatCode="\$#,##0.00" sourceLinked="0"/>
        <c:majorTickMark val="none"/>
        <c:minorTickMark val="none"/>
        <c:tickLblPos val="nextTo"/>
        <c:spPr>
          <a:ln w="6480">
            <a:noFill/>
          </a:ln>
        </c:spPr>
        <c:txPr>
          <a:bodyPr/>
          <a:lstStyle/>
          <a:p>
            <a:pPr>
              <a:defRPr b="0" sz="900" spc="-1" strike="noStrike">
                <a:solidFill>
                  <a:srgbClr val="595959"/>
                </a:solidFill>
                <a:latin typeface="Avenir Book"/>
                <a:ea typeface="Avenir Book"/>
              </a:defRPr>
            </a:pPr>
          </a:p>
        </c:txPr>
        <c:crossAx val="6259857"/>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lang="en-US" sz="1400" spc="18" strike="noStrike">
                <a:solidFill>
                  <a:srgbClr val="44546a"/>
                </a:solidFill>
                <a:latin typeface="Avenir Book"/>
                <a:ea typeface="Avenir Book"/>
              </a:defRPr>
            </a:pPr>
            <a:r>
              <a:rPr b="0" lang="en-US" sz="1400" spc="18" strike="noStrike">
                <a:solidFill>
                  <a:srgbClr val="44546a"/>
                </a:solidFill>
                <a:latin typeface="Avenir Book"/>
                <a:ea typeface="Avenir Book"/>
              </a:rPr>
              <a:t>Customer Pro Forma</a:t>
            </a:r>
          </a:p>
        </c:rich>
      </c:tx>
      <c:overlay val="0"/>
      <c:spPr>
        <a:noFill/>
        <a:ln w="0">
          <a:noFill/>
        </a:ln>
      </c:spPr>
    </c:title>
    <c:autoTitleDeleted val="0"/>
    <c:plotArea>
      <c:barChart>
        <c:barDir val="col"/>
        <c:grouping val="clustered"/>
        <c:varyColors val="0"/>
        <c:ser>
          <c:idx val="0"/>
          <c:order val="0"/>
          <c:tx>
            <c:strRef>
              <c:f>'FINANCIAL MODEL'!$C$46</c:f>
              <c:strCache>
                <c:ptCount val="1"/>
                <c:pt idx="0">
                  <c:v># of new Customers</c:v>
                </c:pt>
              </c:strCache>
            </c:strRef>
          </c:tx>
          <c:spPr>
            <a:gradFill>
              <a:gsLst>
                <a:gs pos="0">
                  <a:srgbClr val="f7bca4"/>
                </a:gs>
                <a:gs pos="50">
                  <a:srgbClr val="f4b196"/>
                </a:gs>
                <a:gs pos="100">
                  <a:srgbClr val="f7a582"/>
                </a:gs>
              </a:gsLst>
              <a:lin ang="5400000"/>
            </a:gradFill>
            <a:ln w="9360">
              <a:solidFill>
                <a:srgbClr val="e77a2f"/>
              </a:solidFill>
              <a:round/>
            </a:ln>
          </c:spPr>
          <c:invertIfNegative val="0"/>
          <c:dLbls>
            <c:txPr>
              <a:bodyPr wrap="square"/>
              <a:lstStyle/>
              <a:p>
                <a:pPr>
                  <a:defRPr b="0" sz="1000" spc="-1" strike="noStrike">
                    <a:solidFill>
                      <a:srgbClr val="44546a"/>
                    </a:solidFill>
                    <a:latin typeface="Avenir Book"/>
                    <a:ea typeface="Avenir Book"/>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MODEL'!$F$34:$AD$34</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MODEL'!$F$46:$AD$46</c:f>
              <c:numCache>
                <c:formatCode>General</c:formatCode>
                <c:ptCount val="25"/>
                <c:pt idx="0">
                  <c:v>1</c:v>
                </c:pt>
                <c:pt idx="1">
                  <c:v>1</c:v>
                </c:pt>
                <c:pt idx="2">
                  <c:v>1</c:v>
                </c:pt>
                <c:pt idx="3">
                  <c:v>1</c:v>
                </c:pt>
                <c:pt idx="4">
                  <c:v>1</c:v>
                </c:pt>
                <c:pt idx="5">
                  <c:v>1</c:v>
                </c:pt>
                <c:pt idx="6">
                  <c:v>1</c:v>
                </c:pt>
                <c:pt idx="7">
                  <c:v>1</c:v>
                </c:pt>
                <c:pt idx="8">
                  <c:v>1</c:v>
                </c:pt>
                <c:pt idx="9">
                  <c:v>1</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val>
        </c:ser>
        <c:gapWidth val="150"/>
        <c:overlap val="0"/>
        <c:axId val="43538747"/>
        <c:axId val="54299731"/>
      </c:barChart>
      <c:lineChart>
        <c:grouping val="standard"/>
        <c:varyColors val="0"/>
        <c:ser>
          <c:idx val="1"/>
          <c:order val="1"/>
          <c:tx>
            <c:strRef>
              <c:f>'FINANCIAL MODEL'!$C$45</c:f>
              <c:strCache>
                <c:ptCount val="1"/>
                <c:pt idx="0">
                  <c:v>Total # of Customers</c:v>
                </c:pt>
              </c:strCache>
            </c:strRef>
          </c:tx>
          <c:spPr>
            <a:solidFill>
              <a:srgbClr val="4472c4"/>
            </a:solidFill>
            <a:ln cap="rnd" w="15840">
              <a:solidFill>
                <a:srgbClr val="4472c4"/>
              </a:solidFill>
              <a:round/>
            </a:ln>
          </c:spPr>
          <c:marker>
            <c:symbol val="none"/>
          </c:marker>
          <c:dLbls>
            <c:txPr>
              <a:bodyPr wrap="square"/>
              <a:lstStyle/>
              <a:p>
                <a:pPr>
                  <a:defRPr b="0" sz="1000" spc="-1" strike="noStrike">
                    <a:solidFill>
                      <a:srgbClr val="44546a"/>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MODEL'!$F$34:$AD$34</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MODEL'!$F$45:$AD$45</c:f>
              <c:numCache>
                <c:formatCode>General</c:formatCode>
                <c:ptCount val="25"/>
                <c:pt idx="0">
                  <c:v>2</c:v>
                </c:pt>
                <c:pt idx="1">
                  <c:v>3</c:v>
                </c:pt>
                <c:pt idx="2">
                  <c:v>4</c:v>
                </c:pt>
                <c:pt idx="3">
                  <c:v>5</c:v>
                </c:pt>
                <c:pt idx="4">
                  <c:v>6</c:v>
                </c:pt>
                <c:pt idx="5">
                  <c:v>7</c:v>
                </c:pt>
                <c:pt idx="6">
                  <c:v>8</c:v>
                </c:pt>
                <c:pt idx="7">
                  <c:v>9</c:v>
                </c:pt>
                <c:pt idx="8">
                  <c:v>10</c:v>
                </c:pt>
                <c:pt idx="9">
                  <c:v>11</c:v>
                </c:pt>
                <c:pt idx="10">
                  <c:v>13</c:v>
                </c:pt>
                <c:pt idx="11">
                  <c:v>15</c:v>
                </c:pt>
                <c:pt idx="12">
                  <c:v>17</c:v>
                </c:pt>
                <c:pt idx="13">
                  <c:v>19</c:v>
                </c:pt>
                <c:pt idx="14">
                  <c:v>21</c:v>
                </c:pt>
                <c:pt idx="15">
                  <c:v>23</c:v>
                </c:pt>
                <c:pt idx="16">
                  <c:v>25</c:v>
                </c:pt>
                <c:pt idx="17">
                  <c:v>27</c:v>
                </c:pt>
                <c:pt idx="18">
                  <c:v>29</c:v>
                </c:pt>
                <c:pt idx="19">
                  <c:v>31</c:v>
                </c:pt>
                <c:pt idx="20">
                  <c:v>33</c:v>
                </c:pt>
                <c:pt idx="21">
                  <c:v>35</c:v>
                </c:pt>
                <c:pt idx="22">
                  <c:v>37</c:v>
                </c:pt>
                <c:pt idx="23">
                  <c:v>39</c:v>
                </c:pt>
                <c:pt idx="24">
                  <c:v>41</c:v>
                </c:pt>
              </c:numCache>
            </c:numRef>
          </c:val>
          <c:smooth val="0"/>
        </c:ser>
        <c:hiLowLines>
          <c:spPr>
            <a:ln w="0">
              <a:noFill/>
            </a:ln>
          </c:spPr>
        </c:hiLowLines>
        <c:marker val="0"/>
        <c:axId val="84637772"/>
        <c:axId val="83396917"/>
      </c:lineChart>
      <c:dateAx>
        <c:axId val="43538747"/>
        <c:scaling>
          <c:orientation val="minMax"/>
        </c:scaling>
        <c:delete val="0"/>
        <c:axPos val="b"/>
        <c:numFmt formatCode="[$-409]mmm\-yy;@" sourceLinked="0"/>
        <c:majorTickMark val="out"/>
        <c:minorTickMark val="none"/>
        <c:tickLblPos val="nextTo"/>
        <c:spPr>
          <a:ln w="9360">
            <a:solidFill>
              <a:srgbClr val="d9d9d9"/>
            </a:solidFill>
            <a:round/>
          </a:ln>
        </c:spPr>
        <c:txPr>
          <a:bodyPr/>
          <a:lstStyle/>
          <a:p>
            <a:pPr>
              <a:defRPr b="0" sz="900" spc="-1" strike="noStrike">
                <a:solidFill>
                  <a:srgbClr val="44546a"/>
                </a:solidFill>
                <a:latin typeface="Avenir Book"/>
                <a:ea typeface="Avenir Book"/>
              </a:defRPr>
            </a:pPr>
          </a:p>
        </c:txPr>
        <c:crossAx val="54299731"/>
        <c:crosses val="autoZero"/>
        <c:auto val="1"/>
        <c:lblOffset val="100"/>
        <c:baseTimeUnit val="months"/>
        <c:noMultiLvlLbl val="0"/>
      </c:dateAx>
      <c:valAx>
        <c:axId val="54299731"/>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b="0" sz="900" spc="-1" strike="noStrike">
                <a:solidFill>
                  <a:srgbClr val="44546a"/>
                </a:solidFill>
                <a:latin typeface="Avenir Book"/>
                <a:ea typeface="Avenir Book"/>
              </a:defRPr>
            </a:pPr>
          </a:p>
        </c:txPr>
        <c:crossAx val="43538747"/>
        <c:crosses val="max"/>
        <c:crossBetween val="between"/>
      </c:valAx>
      <c:dateAx>
        <c:axId val="84637772"/>
        <c:scaling>
          <c:orientation val="minMax"/>
        </c:scaling>
        <c:delete val="1"/>
        <c:axPos val="t"/>
        <c:numFmt formatCode="General" sourceLinked="1"/>
        <c:majorTickMark val="out"/>
        <c:minorTickMark val="none"/>
        <c:tickLblPos val="nextTo"/>
        <c:spPr>
          <a:ln w="6480">
            <a:solidFill>
              <a:srgbClr val="8b8b8b"/>
            </a:solidFill>
            <a:round/>
          </a:ln>
        </c:spPr>
        <c:txPr>
          <a:bodyPr/>
          <a:lstStyle/>
          <a:p>
            <a:pPr>
              <a:defRPr b="0" sz="1000" spc="-1" strike="noStrike">
                <a:solidFill>
                  <a:srgbClr val="44546a"/>
                </a:solidFill>
                <a:latin typeface="Avenir Book"/>
                <a:ea typeface="Avenir Book"/>
              </a:defRPr>
            </a:pPr>
          </a:p>
        </c:txPr>
        <c:crossAx val="83396917"/>
        <c:auto val="1"/>
        <c:lblOffset val="100"/>
        <c:baseTimeUnit val="months"/>
        <c:noMultiLvlLbl val="0"/>
      </c:dateAx>
      <c:valAx>
        <c:axId val="83396917"/>
        <c:scaling>
          <c:orientation val="minMax"/>
        </c:scaling>
        <c:delete val="0"/>
        <c:axPos val="r"/>
        <c:numFmt formatCode="General" sourceLinked="0"/>
        <c:majorTickMark val="none"/>
        <c:minorTickMark val="none"/>
        <c:tickLblPos val="nextTo"/>
        <c:spPr>
          <a:ln w="6480">
            <a:noFill/>
          </a:ln>
        </c:spPr>
        <c:txPr>
          <a:bodyPr/>
          <a:lstStyle/>
          <a:p>
            <a:pPr>
              <a:defRPr b="0" sz="900" spc="-1" strike="noStrike">
                <a:solidFill>
                  <a:srgbClr val="44546a"/>
                </a:solidFill>
                <a:latin typeface="Avenir Book"/>
                <a:ea typeface="Avenir Book"/>
              </a:defRPr>
            </a:pPr>
          </a:p>
        </c:txPr>
        <c:crossAx val="84637772"/>
        <c:crosses val="autoZero"/>
        <c:crossBetween val="between"/>
      </c:valAx>
      <c:spPr>
        <a:noFill/>
        <a:ln w="0">
          <a:noFill/>
        </a:ln>
      </c:spPr>
    </c:plotArea>
    <c:legend>
      <c:legendPos val="b"/>
      <c:overlay val="0"/>
      <c:spPr>
        <a:noFill/>
        <a:ln w="0">
          <a:noFill/>
        </a:ln>
      </c:spPr>
      <c:txPr>
        <a:bodyPr/>
        <a:lstStyle/>
        <a:p>
          <a:pPr>
            <a:defRPr b="0" sz="900" spc="-1" strike="noStrike">
              <a:solidFill>
                <a:srgbClr val="44546a"/>
              </a:solidFill>
              <a:latin typeface="Avenir Book"/>
              <a:ea typeface="Avenir Book"/>
            </a:defRPr>
          </a:pPr>
        </a:p>
      </c:txPr>
    </c:legend>
    <c:plotVisOnly val="1"/>
    <c:dispBlanksAs val="gap"/>
  </c:chart>
  <c:spPr>
    <a:solidFill>
      <a:srgbClr val="ffffff"/>
    </a:solidFill>
    <a:ln w="9360">
      <a:solidFill>
        <a:srgbClr val="d9d9d9"/>
      </a:solidFill>
      <a:round/>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lang="en-US" sz="1400" spc="18" strike="noStrike">
                <a:solidFill>
                  <a:srgbClr val="44546a"/>
                </a:solidFill>
                <a:latin typeface="Avenir Book"/>
                <a:ea typeface="Avenir Book"/>
              </a:defRPr>
            </a:pPr>
            <a:r>
              <a:rPr b="0" lang="en-US" sz="1400" spc="18" strike="noStrike">
                <a:solidFill>
                  <a:srgbClr val="44546a"/>
                </a:solidFill>
                <a:latin typeface="Avenir Book"/>
                <a:ea typeface="Avenir Book"/>
              </a:rPr>
              <a:t>Sales Staffing</a:t>
            </a:r>
          </a:p>
        </c:rich>
      </c:tx>
      <c:overlay val="0"/>
      <c:spPr>
        <a:noFill/>
        <a:ln w="0">
          <a:noFill/>
        </a:ln>
      </c:spPr>
    </c:title>
    <c:autoTitleDeleted val="0"/>
    <c:plotArea>
      <c:layout>
        <c:manualLayout>
          <c:layoutTarget val="inner"/>
          <c:xMode val="edge"/>
          <c:yMode val="edge"/>
          <c:x val="0.0504748559862992"/>
          <c:y val="0.114835991573879"/>
          <c:w val="0.906772536198038"/>
          <c:h val="0.793981342160698"/>
        </c:manualLayout>
      </c:layout>
      <c:lineChart>
        <c:grouping val="standard"/>
        <c:varyColors val="0"/>
        <c:ser>
          <c:idx val="0"/>
          <c:order val="0"/>
          <c:tx>
            <c:strRef>
              <c:f>'FINANCIAL MODEL'!$C$102</c:f>
              <c:strCache>
                <c:ptCount val="1"/>
                <c:pt idx="0">
                  <c:v>No of FTE Sales reps </c:v>
                </c:pt>
              </c:strCache>
            </c:strRef>
          </c:tx>
          <c:spPr>
            <a:solidFill>
              <a:srgbClr val="4472c4"/>
            </a:solidFill>
            <a:ln cap="rnd" w="15840">
              <a:solidFill>
                <a:srgbClr val="4472c4"/>
              </a:solidFill>
              <a:round/>
            </a:ln>
          </c:spPr>
          <c:marker>
            <c:symbol val="none"/>
          </c:marker>
          <c:dLbls>
            <c:txPr>
              <a:bodyPr wrap="square"/>
              <a:lstStyle/>
              <a:p>
                <a:pPr>
                  <a:defRPr b="0" sz="1000" spc="-1" strike="noStrike">
                    <a:solidFill>
                      <a:srgbClr val="44546a"/>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MODEL'!$F$34:$AD$34</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MODEL'!$F$102:$AD$102</c:f>
              <c:numCache>
                <c:formatCode>General</c:formatCode>
                <c:ptCount val="25"/>
                <c:pt idx="0">
                  <c:v>0</c:v>
                </c:pt>
                <c:pt idx="1">
                  <c:v>0</c:v>
                </c:pt>
                <c:pt idx="2">
                  <c:v>0</c:v>
                </c:pt>
                <c:pt idx="3">
                  <c:v>0</c:v>
                </c:pt>
                <c:pt idx="4">
                  <c:v>0</c:v>
                </c:pt>
                <c:pt idx="5">
                  <c:v>0</c:v>
                </c:pt>
                <c:pt idx="6">
                  <c:v>0</c:v>
                </c:pt>
                <c:pt idx="7">
                  <c:v>0</c:v>
                </c:pt>
                <c:pt idx="8">
                  <c:v>0</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smooth val="0"/>
        </c:ser>
        <c:hiLowLines>
          <c:spPr>
            <a:ln w="0">
              <a:noFill/>
            </a:ln>
          </c:spPr>
        </c:hiLowLines>
        <c:marker val="0"/>
        <c:axId val="57356988"/>
        <c:axId val="56429918"/>
      </c:lineChart>
      <c:lineChart>
        <c:grouping val="standard"/>
        <c:varyColors val="0"/>
        <c:ser>
          <c:idx val="1"/>
          <c:order val="1"/>
          <c:tx>
            <c:strRef>
              <c:f>'FINANCIAL MODEL'!$C$106</c:f>
              <c:strCache>
                <c:ptCount val="1"/>
                <c:pt idx="0">
                  <c:v>Coverage ratio for plan</c:v>
                </c:pt>
              </c:strCache>
            </c:strRef>
          </c:tx>
          <c:spPr>
            <a:solidFill>
              <a:srgbClr val="ed7d31"/>
            </a:solidFill>
            <a:ln cap="rnd" w="15840">
              <a:solidFill>
                <a:srgbClr val="ed7d31"/>
              </a:solidFill>
              <a:round/>
            </a:ln>
          </c:spPr>
          <c:marker>
            <c:symbol val="none"/>
          </c:marker>
          <c:dLbls>
            <c:txPr>
              <a:bodyPr wrap="square"/>
              <a:lstStyle/>
              <a:p>
                <a:pPr>
                  <a:defRPr b="0" sz="1000" spc="-1" strike="noStrike">
                    <a:solidFill>
                      <a:srgbClr val="44546a"/>
                    </a:solidFill>
                    <a:latin typeface="Avenir Book"/>
                    <a:ea typeface="Avenir Book"/>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numRef>
              <c:f>'FINANCIAL MODEL'!$F$34:$AD$34</c:f>
              <c:numCache>
                <c:formatCode>[$-409]mmm\-yy;@</c:formatCode>
                <c:ptCount val="25"/>
                <c:pt idx="0">
                  <c:v>Aug-21</c:v>
                </c:pt>
                <c:pt idx="1">
                  <c:v>Sep-21</c:v>
                </c:pt>
                <c:pt idx="2">
                  <c:v>Oct-21</c:v>
                </c:pt>
                <c:pt idx="3">
                  <c:v>Nov-21</c:v>
                </c:pt>
                <c:pt idx="4">
                  <c:v>Dec-21</c:v>
                </c:pt>
                <c:pt idx="5">
                  <c:v>Jan-22</c:v>
                </c:pt>
                <c:pt idx="6">
                  <c:v>Feb-22</c:v>
                </c:pt>
                <c:pt idx="7">
                  <c:v>Mar-22</c:v>
                </c:pt>
                <c:pt idx="8">
                  <c:v>Apr-22</c:v>
                </c:pt>
                <c:pt idx="9">
                  <c:v>May-22</c:v>
                </c:pt>
                <c:pt idx="10">
                  <c:v>Jun-22</c:v>
                </c:pt>
                <c:pt idx="11">
                  <c:v>Jul-22</c:v>
                </c:pt>
                <c:pt idx="12">
                  <c:v>Aug-22</c:v>
                </c:pt>
                <c:pt idx="13">
                  <c:v>Sep-22</c:v>
                </c:pt>
                <c:pt idx="14">
                  <c:v>Oct-22</c:v>
                </c:pt>
                <c:pt idx="15">
                  <c:v>Nov-22</c:v>
                </c:pt>
                <c:pt idx="16">
                  <c:v>Dec-22</c:v>
                </c:pt>
                <c:pt idx="17">
                  <c:v>Jan-23</c:v>
                </c:pt>
                <c:pt idx="18">
                  <c:v>Feb-23</c:v>
                </c:pt>
                <c:pt idx="19">
                  <c:v>Mar-23</c:v>
                </c:pt>
                <c:pt idx="20">
                  <c:v>Apr-23</c:v>
                </c:pt>
                <c:pt idx="21">
                  <c:v>May-23</c:v>
                </c:pt>
                <c:pt idx="22">
                  <c:v>Jun-23</c:v>
                </c:pt>
                <c:pt idx="23">
                  <c:v>Jul-23</c:v>
                </c:pt>
                <c:pt idx="24">
                  <c:v>Aug-23</c:v>
                </c:pt>
              </c:numCache>
            </c:numRef>
          </c:cat>
          <c:val>
            <c:numRef>
              <c:f>'FINANCIAL MODEL'!$F$106:$AD$106</c:f>
              <c:numCache>
                <c:formatCode>0.00</c:formatCode>
                <c:ptCount val="25"/>
                <c:pt idx="0">
                  <c:v>0</c:v>
                </c:pt>
                <c:pt idx="1">
                  <c:v>0</c:v>
                </c:pt>
                <c:pt idx="2">
                  <c:v>0</c:v>
                </c:pt>
                <c:pt idx="3">
                  <c:v>0</c:v>
                </c:pt>
                <c:pt idx="4">
                  <c:v>0</c:v>
                </c:pt>
                <c:pt idx="5">
                  <c:v>0</c:v>
                </c:pt>
                <c:pt idx="6">
                  <c:v>0</c:v>
                </c:pt>
                <c:pt idx="7">
                  <c:v>0</c:v>
                </c:pt>
                <c:pt idx="8">
                  <c:v>0</c:v>
                </c:pt>
                <c:pt idx="9">
                  <c:v>2.86111111111111</c:v>
                </c:pt>
                <c:pt idx="10">
                  <c:v>1.43055555555556</c:v>
                </c:pt>
                <c:pt idx="11">
                  <c:v>1.43055555555556</c:v>
                </c:pt>
                <c:pt idx="12">
                  <c:v>1.43055555555556</c:v>
                </c:pt>
                <c:pt idx="13">
                  <c:v>1.43055555555556</c:v>
                </c:pt>
                <c:pt idx="14">
                  <c:v>1.43055555555556</c:v>
                </c:pt>
                <c:pt idx="15">
                  <c:v>1.43055555555556</c:v>
                </c:pt>
                <c:pt idx="16">
                  <c:v>1.43055555555556</c:v>
                </c:pt>
                <c:pt idx="17">
                  <c:v>1.43055555555556</c:v>
                </c:pt>
                <c:pt idx="18">
                  <c:v>1.43055555555556</c:v>
                </c:pt>
                <c:pt idx="19">
                  <c:v>1.43055555555556</c:v>
                </c:pt>
                <c:pt idx="20">
                  <c:v>1.43055555555556</c:v>
                </c:pt>
                <c:pt idx="21">
                  <c:v>1.43055555555556</c:v>
                </c:pt>
                <c:pt idx="22">
                  <c:v>1.43055555555556</c:v>
                </c:pt>
                <c:pt idx="23">
                  <c:v>1.43055555555556</c:v>
                </c:pt>
                <c:pt idx="24">
                  <c:v>1.43055555555556</c:v>
                </c:pt>
              </c:numCache>
            </c:numRef>
          </c:val>
          <c:smooth val="0"/>
        </c:ser>
        <c:hiLowLines>
          <c:spPr>
            <a:ln w="0">
              <a:noFill/>
            </a:ln>
          </c:spPr>
        </c:hiLowLines>
        <c:marker val="0"/>
        <c:axId val="83073930"/>
        <c:axId val="26434538"/>
      </c:lineChart>
      <c:dateAx>
        <c:axId val="57356988"/>
        <c:scaling>
          <c:orientation val="minMax"/>
        </c:scaling>
        <c:delete val="0"/>
        <c:axPos val="b"/>
        <c:numFmt formatCode="[$-409]mmm\-yy;@" sourceLinked="0"/>
        <c:majorTickMark val="out"/>
        <c:minorTickMark val="none"/>
        <c:tickLblPos val="nextTo"/>
        <c:spPr>
          <a:ln w="9360">
            <a:solidFill>
              <a:srgbClr val="d9d9d9"/>
            </a:solidFill>
            <a:round/>
          </a:ln>
        </c:spPr>
        <c:txPr>
          <a:bodyPr/>
          <a:lstStyle/>
          <a:p>
            <a:pPr>
              <a:defRPr b="0" sz="900" spc="-1" strike="noStrike">
                <a:solidFill>
                  <a:srgbClr val="44546a"/>
                </a:solidFill>
                <a:latin typeface="Avenir Book"/>
                <a:ea typeface="Avenir Book"/>
              </a:defRPr>
            </a:pPr>
          </a:p>
        </c:txPr>
        <c:crossAx val="56429918"/>
        <c:crosses val="autoZero"/>
        <c:auto val="1"/>
        <c:lblOffset val="100"/>
        <c:baseTimeUnit val="months"/>
        <c:noMultiLvlLbl val="0"/>
      </c:dateAx>
      <c:valAx>
        <c:axId val="56429918"/>
        <c:scaling>
          <c:orientation val="minMax"/>
        </c:scaling>
        <c:delete val="0"/>
        <c:axPos val="l"/>
        <c:minorGridlines>
          <c:spPr>
            <a:ln w="6480">
              <a:solidFill>
                <a:srgbClr val="f2f2f2"/>
              </a:solidFill>
              <a:round/>
            </a:ln>
          </c:spPr>
        </c:minorGridlines>
        <c:numFmt formatCode="General" sourceLinked="0"/>
        <c:majorTickMark val="none"/>
        <c:minorTickMark val="none"/>
        <c:tickLblPos val="nextTo"/>
        <c:spPr>
          <a:ln w="6480">
            <a:noFill/>
          </a:ln>
        </c:spPr>
        <c:txPr>
          <a:bodyPr/>
          <a:lstStyle/>
          <a:p>
            <a:pPr>
              <a:defRPr b="0" sz="900" spc="-1" strike="noStrike">
                <a:solidFill>
                  <a:srgbClr val="44546a"/>
                </a:solidFill>
                <a:latin typeface="Avenir Book"/>
                <a:ea typeface="Avenir Book"/>
              </a:defRPr>
            </a:pPr>
          </a:p>
        </c:txPr>
        <c:crossAx val="57356988"/>
        <c:crosses val="autoZero"/>
        <c:crossBetween val="between"/>
      </c:valAx>
      <c:dateAx>
        <c:axId val="83073930"/>
        <c:scaling>
          <c:orientation val="minMax"/>
        </c:scaling>
        <c:delete val="1"/>
        <c:axPos val="t"/>
        <c:numFmt formatCode="General" sourceLinked="1"/>
        <c:majorTickMark val="out"/>
        <c:minorTickMark val="none"/>
        <c:tickLblPos val="nextTo"/>
        <c:spPr>
          <a:ln w="6480">
            <a:solidFill>
              <a:srgbClr val="8b8b8b"/>
            </a:solidFill>
            <a:round/>
          </a:ln>
        </c:spPr>
        <c:txPr>
          <a:bodyPr/>
          <a:lstStyle/>
          <a:p>
            <a:pPr>
              <a:defRPr b="0" sz="1000" spc="-1" strike="noStrike">
                <a:solidFill>
                  <a:srgbClr val="44546a"/>
                </a:solidFill>
                <a:latin typeface="Avenir Book"/>
                <a:ea typeface="Avenir Book"/>
              </a:defRPr>
            </a:pPr>
          </a:p>
        </c:txPr>
        <c:crossAx val="26434538"/>
        <c:auto val="1"/>
        <c:lblOffset val="100"/>
        <c:baseTimeUnit val="months"/>
        <c:noMultiLvlLbl val="0"/>
      </c:dateAx>
      <c:valAx>
        <c:axId val="26434538"/>
        <c:scaling>
          <c:orientation val="minMax"/>
        </c:scaling>
        <c:delete val="0"/>
        <c:axPos val="r"/>
        <c:numFmt formatCode="0.00" sourceLinked="0"/>
        <c:majorTickMark val="out"/>
        <c:minorTickMark val="none"/>
        <c:tickLblPos val="nextTo"/>
        <c:spPr>
          <a:ln w="6480">
            <a:noFill/>
          </a:ln>
        </c:spPr>
        <c:txPr>
          <a:bodyPr/>
          <a:lstStyle/>
          <a:p>
            <a:pPr>
              <a:defRPr b="0" sz="900" spc="-1" strike="noStrike">
                <a:solidFill>
                  <a:srgbClr val="44546a"/>
                </a:solidFill>
                <a:latin typeface="Avenir Book"/>
                <a:ea typeface="Avenir Book"/>
              </a:defRPr>
            </a:pPr>
          </a:p>
        </c:txPr>
        <c:crossAx val="83073930"/>
        <c:crosses val="max"/>
        <c:crossBetween val="between"/>
      </c:valAx>
      <c:spPr>
        <a:noFill/>
        <a:ln w="0">
          <a:noFill/>
        </a:ln>
      </c:spPr>
    </c:plotArea>
    <c:legend>
      <c:legendPos val="r"/>
      <c:layout>
        <c:manualLayout>
          <c:xMode val="edge"/>
          <c:yMode val="edge"/>
          <c:x val="0.688281274742723"/>
          <c:y val="0.532340230726973"/>
          <c:w val="0.189238896269455"/>
          <c:h val="0.11727934444241"/>
        </c:manualLayout>
      </c:layout>
      <c:overlay val="1"/>
      <c:spPr>
        <a:noFill/>
        <a:ln w="0">
          <a:noFill/>
        </a:ln>
      </c:spPr>
      <c:txPr>
        <a:bodyPr/>
        <a:lstStyle/>
        <a:p>
          <a:pPr>
            <a:defRPr b="0" sz="900" spc="-1" strike="noStrike">
              <a:solidFill>
                <a:srgbClr val="44546a"/>
              </a:solidFill>
              <a:latin typeface="Avenir Book"/>
              <a:ea typeface="Avenir Book"/>
            </a:defRPr>
          </a:pPr>
        </a:p>
      </c:txPr>
    </c:legend>
    <c:plotVisOnly val="1"/>
    <c:dispBlanksAs val="gap"/>
  </c:chart>
  <c:spPr>
    <a:solidFill>
      <a:srgbClr val="ffffff"/>
    </a:solidFill>
    <a:ln w="9360">
      <a:solidFill>
        <a:srgbClr val="d9d9d9"/>
      </a:solidFill>
      <a:round/>
    </a:ln>
  </c:spPr>
  <c:userShapes r:id="rId1"/>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102</xdr:col>
      <xdr:colOff>12600</xdr:colOff>
      <xdr:row>12</xdr:row>
      <xdr:rowOff>209520</xdr:rowOff>
    </xdr:from>
    <xdr:to>
      <xdr:col>106</xdr:col>
      <xdr:colOff>774360</xdr:colOff>
      <xdr:row>30</xdr:row>
      <xdr:rowOff>145800</xdr:rowOff>
    </xdr:to>
    <xdr:graphicFrame>
      <xdr:nvGraphicFramePr>
        <xdr:cNvPr id="0" name="Chart 1"/>
        <xdr:cNvGraphicFramePr/>
      </xdr:nvGraphicFramePr>
      <xdr:xfrm>
        <a:off x="116872920" y="2800440"/>
        <a:ext cx="5257440" cy="38224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104</xdr:col>
      <xdr:colOff>434880</xdr:colOff>
      <xdr:row>51</xdr:row>
      <xdr:rowOff>113040</xdr:rowOff>
    </xdr:from>
    <xdr:to>
      <xdr:col>109</xdr:col>
      <xdr:colOff>234360</xdr:colOff>
      <xdr:row>64</xdr:row>
      <xdr:rowOff>49680</xdr:rowOff>
    </xdr:to>
    <xdr:graphicFrame>
      <xdr:nvGraphicFramePr>
        <xdr:cNvPr id="1" name="Chart 2"/>
        <xdr:cNvGraphicFramePr/>
      </xdr:nvGraphicFramePr>
      <xdr:xfrm>
        <a:off x="119543040" y="11124000"/>
        <a:ext cx="5419440" cy="27432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102</xdr:col>
      <xdr:colOff>12600</xdr:colOff>
      <xdr:row>31</xdr:row>
      <xdr:rowOff>190440</xdr:rowOff>
    </xdr:from>
    <xdr:to>
      <xdr:col>106</xdr:col>
      <xdr:colOff>774360</xdr:colOff>
      <xdr:row>48</xdr:row>
      <xdr:rowOff>126360</xdr:rowOff>
    </xdr:to>
    <xdr:graphicFrame>
      <xdr:nvGraphicFramePr>
        <xdr:cNvPr id="2" name="Chart 3"/>
        <xdr:cNvGraphicFramePr/>
      </xdr:nvGraphicFramePr>
      <xdr:xfrm>
        <a:off x="116872920" y="6883200"/>
        <a:ext cx="5257440" cy="360648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101</xdr:col>
      <xdr:colOff>883800</xdr:colOff>
      <xdr:row>67</xdr:row>
      <xdr:rowOff>89280</xdr:rowOff>
    </xdr:from>
    <xdr:to>
      <xdr:col>106</xdr:col>
      <xdr:colOff>695880</xdr:colOff>
      <xdr:row>79</xdr:row>
      <xdr:rowOff>88920</xdr:rowOff>
    </xdr:to>
    <xdr:graphicFrame>
      <xdr:nvGraphicFramePr>
        <xdr:cNvPr id="3" name="Chart 4"/>
        <xdr:cNvGraphicFramePr/>
      </xdr:nvGraphicFramePr>
      <xdr:xfrm>
        <a:off x="116620200" y="14554440"/>
        <a:ext cx="5431680" cy="278100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102</xdr:col>
      <xdr:colOff>0</xdr:colOff>
      <xdr:row>82</xdr:row>
      <xdr:rowOff>25560</xdr:rowOff>
    </xdr:from>
    <xdr:to>
      <xdr:col>112</xdr:col>
      <xdr:colOff>321480</xdr:colOff>
      <xdr:row>109</xdr:row>
      <xdr:rowOff>177120</xdr:rowOff>
    </xdr:to>
    <xdr:graphicFrame>
      <xdr:nvGraphicFramePr>
        <xdr:cNvPr id="5" name="Chart 5"/>
        <xdr:cNvGraphicFramePr/>
      </xdr:nvGraphicFramePr>
      <xdr:xfrm>
        <a:off x="116860320" y="17919720"/>
        <a:ext cx="11561040" cy="598104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0.802173768970773</cdr:x>
      <cdr:y>0.0969453792389335</cdr:y>
    </cdr:from>
    <cdr:to>
      <cdr:x>0.999867453111538</cdr:x>
      <cdr:y>0.203209940460782</cdr:y>
    </cdr:to>
    <cdr:sp>
      <cdr:nvSpPr>
        <cdr:cNvPr id="4" name="TextBox 1"/>
        <cdr:cNvSpPr/>
      </cdr:nvSpPr>
      <cdr:spPr>
        <a:xfrm>
          <a:off x="4357440" y="269640"/>
          <a:ext cx="1073880" cy="295560"/>
        </a:xfrm>
        <a:prstGeom prst="rect">
          <a:avLst/>
        </a:prstGeom>
        <a:noFill/>
        <a:ln w="0">
          <a:noFill/>
        </a:ln>
      </cdr:spPr>
      <cdr:style>
        <a:lnRef idx="0"/>
        <a:fillRef idx="0"/>
        <a:effectRef idx="0"/>
        <a:fontRef idx="minor"/>
      </cdr:style>
      <cdr:txBody>
        <a:bodyPr wrap="none" vertOverflow="clip" lIns="90000" rIns="90000" tIns="45000" bIns="45000" anchor="t">
          <a:noAutofit/>
        </a:bodyPr>
        <a:p>
          <a:pPr>
            <a:lnSpc>
              <a:spcPct val="100000"/>
            </a:lnSpc>
          </a:pPr>
          <a:r>
            <a:rPr b="0" lang="en-US" sz="900" spc="-1" strike="noStrike">
              <a:latin typeface="Avenir Book"/>
              <a:ea typeface="Avenir Book"/>
            </a:rPr>
            <a:t>Monthly New</a:t>
          </a:r>
          <a:endParaRPr b="0" sz="900" spc="-1" strike="noStrike">
            <a:latin typeface="Times New Roman"/>
          </a:endParaRPr>
        </a:p>
      </cdr:txBody>
    </cdr:sp>
  </cdr:relSizeAnchor>
</c:userShapes>
</file>

<file path=xl/drawings/drawing3.xml><?xml version="1.0" encoding="utf-8"?>
<c:userShapes xmlns:cdr="http://schemas.openxmlformats.org/drawingml/2006/chartDrawing" xmlns:a="http://schemas.openxmlformats.org/drawingml/2006/main" xmlns:c="http://schemas.openxmlformats.org/drawingml/2006/chart" xmlns:r="http://schemas.openxmlformats.org/officeDocument/2006/relationships">
  <cdr:relSizeAnchor>
    <cdr:from>
      <cdr:x>0.90263116923556</cdr:x>
      <cdr:y>0.0632560938910623</cdr:y>
    </cdr:from>
    <cdr:to>
      <cdr:x>0.999937723805076</cdr:x>
      <cdr:y>0.170207643695456</cdr:y>
    </cdr:to>
    <cdr:sp>
      <cdr:nvSpPr>
        <cdr:cNvPr id="6" name="TextBox 1"/>
        <cdr:cNvSpPr/>
      </cdr:nvSpPr>
      <cdr:spPr>
        <a:xfrm>
          <a:off x="10435680" y="378360"/>
          <a:ext cx="1125000" cy="639720"/>
        </a:xfrm>
        <a:prstGeom prst="rect">
          <a:avLst/>
        </a:prstGeom>
        <a:noFill/>
        <a:ln w="0">
          <a:noFill/>
        </a:ln>
      </cdr:spPr>
      <cdr:style>
        <a:lnRef idx="0"/>
        <a:fillRef idx="0"/>
        <a:effectRef idx="0"/>
        <a:fontRef idx="minor"/>
      </cdr:style>
      <cdr:txBody>
        <a:bodyPr wrap="none" vertOverflow="clip" lIns="90000" rIns="90000" tIns="45000" bIns="45000" anchor="t">
          <a:noAutofit/>
        </a:bodyPr>
        <a:p>
          <a:pPr>
            <a:lnSpc>
              <a:spcPct val="100000"/>
            </a:lnSpc>
          </a:pPr>
          <a:r>
            <a:rPr b="0" lang="en-US" sz="900" spc="-1" strike="noStrike">
              <a:latin typeface="Avenir Book"/>
              <a:ea typeface="Avenir Book"/>
            </a:rPr>
            <a:t>Covr. Ratio</a:t>
          </a:r>
          <a:endParaRPr b="0" sz="900" spc="-1" strike="noStrike">
            <a:latin typeface="Times New Roman"/>
          </a:endParaRPr>
        </a:p>
      </cdr:txBody>
    </cdr:sp>
  </cdr:relSizeAnchor>
  <cdr:relSizeAnchor>
    <cdr:from>
      <cdr:x>0.00541802895843064</cdr:x>
      <cdr:y>0.0649413180860668</cdr:y>
    </cdr:from>
    <cdr:to>
      <cdr:x>0.203176085941149</cdr:x>
      <cdr:y>0.171230815528137</cdr:y>
    </cdr:to>
    <cdr:sp>
      <cdr:nvSpPr>
        <cdr:cNvPr id="7" name="TextBox 2"/>
        <cdr:cNvSpPr/>
      </cdr:nvSpPr>
      <cdr:spPr>
        <a:xfrm>
          <a:off x="62640" y="388440"/>
          <a:ext cx="2286360" cy="635760"/>
        </a:xfrm>
        <a:prstGeom prst="rect">
          <a:avLst/>
        </a:prstGeom>
        <a:noFill/>
        <a:ln w="0">
          <a:noFill/>
        </a:ln>
      </cdr:spPr>
      <cdr:style>
        <a:lnRef idx="0"/>
        <a:fillRef idx="0"/>
        <a:effectRef idx="0"/>
        <a:fontRef idx="minor"/>
      </cdr:style>
      <cdr:txBody>
        <a:bodyPr wrap="none" lIns="90000" rIns="90000" tIns="45000" bIns="45000" anchor="t">
          <a:noAutofit/>
        </a:bodyPr>
        <a:p>
          <a:pPr>
            <a:lnSpc>
              <a:spcPct val="100000"/>
            </a:lnSpc>
            <a:tabLst>
              <a:tab algn="l" pos="0"/>
            </a:tabLst>
          </a:pPr>
          <a:r>
            <a:rPr b="0" lang="en-US" sz="900" spc="-1" strike="noStrike">
              <a:latin typeface="Avenir Book"/>
              <a:ea typeface="Avenir Book"/>
            </a:rPr>
            <a:t>Sales FTEs</a:t>
          </a:r>
          <a:endParaRPr b="0" sz="900" spc="-1" strike="noStrike">
            <a:latin typeface="Times New Roman"/>
          </a:endParaRPr>
        </a:p>
      </cdr:txBody>
    </cdr:sp>
  </cdr:relSizeAnchor>
</c:userShapes>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9360</xdr:colOff>
      <xdr:row>7</xdr:row>
      <xdr:rowOff>4680</xdr:rowOff>
    </xdr:from>
    <xdr:to>
      <xdr:col>10</xdr:col>
      <xdr:colOff>99360</xdr:colOff>
      <xdr:row>30</xdr:row>
      <xdr:rowOff>180360</xdr:rowOff>
    </xdr:to>
    <xdr:sp>
      <xdr:nvSpPr>
        <xdr:cNvPr id="8" name="TextBox 1"/>
        <xdr:cNvSpPr/>
      </xdr:nvSpPr>
      <xdr:spPr>
        <a:xfrm>
          <a:off x="855720" y="1515960"/>
          <a:ext cx="7708320" cy="5141520"/>
        </a:xfrm>
        <a:prstGeom prst="rect">
          <a:avLst/>
        </a:prstGeom>
        <a:solidFill>
          <a:srgbClr val="ffffff"/>
        </a:solidFill>
        <a:ln w="9525">
          <a:solidFill>
            <a:srgbClr val="ffffff">
              <a:shade val="50000"/>
            </a:srgbClr>
          </a:solidFill>
          <a:round/>
        </a:ln>
      </xdr:spPr>
      <xdr:style>
        <a:lnRef idx="0"/>
        <a:fillRef idx="0"/>
        <a:effectRef idx="0"/>
        <a:fontRef idx="minor"/>
      </xdr:style>
      <xdr:txBody>
        <a:bodyPr horzOverflow="clip" vertOverflow="clip" lIns="90000" rIns="90000" tIns="45000" bIns="45000" anchor="t">
          <a:noAutofit/>
        </a:bodyPr>
        <a:p>
          <a:pPr>
            <a:lnSpc>
              <a:spcPct val="100000"/>
            </a:lnSpc>
          </a:pPr>
          <a:r>
            <a:rPr b="0" lang="en-US" sz="1100" spc="-1" strike="noStrike">
              <a:solidFill>
                <a:schemeClr val="dk1"/>
              </a:solidFill>
              <a:latin typeface="Calibri"/>
            </a:rPr>
            <a:t>May be a common knowledge but good review</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1.  Company's Market Potential/Growth/Attractiveness</a:t>
          </a:r>
          <a:endParaRPr b="0" lang="en-US" sz="1100" spc="-1" strike="noStrike">
            <a:latin typeface="Times New Roman"/>
          </a:endParaRPr>
        </a:p>
        <a:p>
          <a:pPr>
            <a:lnSpc>
              <a:spcPct val="100000"/>
            </a:lnSpc>
          </a:pPr>
          <a:r>
            <a:rPr b="0" lang="en-US" sz="1100" spc="-1" strike="noStrike">
              <a:solidFill>
                <a:schemeClr val="dk1"/>
              </a:solidFill>
              <a:latin typeface="Calibri"/>
            </a:rPr>
            <a:t>-helps understand its customers which give deep insight to ARR and market segmentation</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2.  Up to Date Software</a:t>
          </a:r>
          <a:endParaRPr b="0" lang="en-US" sz="1100" spc="-1" strike="noStrike">
            <a:latin typeface="Times New Roman"/>
          </a:endParaRPr>
        </a:p>
        <a:p>
          <a:pPr>
            <a:lnSpc>
              <a:spcPct val="100000"/>
            </a:lnSpc>
          </a:pPr>
          <a:r>
            <a:rPr b="0" lang="en-US" sz="1100" spc="-1" strike="noStrike">
              <a:solidFill>
                <a:schemeClr val="dk1"/>
              </a:solidFill>
              <a:latin typeface="Calibri"/>
            </a:rPr>
            <a:t>-does their website show professionalism, cutting edge promises</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3.  Strength of Unit Economics</a:t>
          </a:r>
          <a:endParaRPr b="0" lang="en-US" sz="1100" spc="-1" strike="noStrike">
            <a:latin typeface="Times New Roman"/>
          </a:endParaRPr>
        </a:p>
        <a:p>
          <a:pPr>
            <a:lnSpc>
              <a:spcPct val="100000"/>
            </a:lnSpc>
          </a:pPr>
          <a:r>
            <a:rPr b="0" lang="en-US" sz="1100" spc="-1" strike="noStrike">
              <a:solidFill>
                <a:schemeClr val="dk1"/>
              </a:solidFill>
              <a:latin typeface="Calibri"/>
            </a:rPr>
            <a:t>-evaluate customer adoption, new logo growth, sales and marketing spend, average ARR trends, and retention</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4.  Financial Health</a:t>
          </a:r>
          <a:endParaRPr b="0" lang="en-US" sz="1100" spc="-1" strike="noStrike">
            <a:latin typeface="Times New Roman"/>
          </a:endParaRPr>
        </a:p>
        <a:p>
          <a:pPr>
            <a:lnSpc>
              <a:spcPct val="100000"/>
            </a:lnSpc>
          </a:pPr>
          <a:r>
            <a:rPr b="0" lang="en-US" sz="1100" spc="-1" strike="noStrike">
              <a:solidFill>
                <a:schemeClr val="dk1"/>
              </a:solidFill>
              <a:latin typeface="Calibri"/>
            </a:rPr>
            <a:t>-size/scale, Gross Profit Margin (GPM)</a:t>
          </a:r>
          <a:endParaRPr b="0" lang="en-US" sz="1100" spc="-1" strike="noStrike">
            <a:latin typeface="Times New Roman"/>
          </a:endParaRPr>
        </a:p>
        <a:p>
          <a:pPr>
            <a:lnSpc>
              <a:spcPct val="100000"/>
            </a:lnSpc>
          </a:pPr>
          <a:r>
            <a:rPr b="0" lang="en-US" sz="1100" spc="-1" strike="noStrike">
              <a:solidFill>
                <a:schemeClr val="dk1"/>
              </a:solidFill>
              <a:latin typeface="Calibri"/>
            </a:rPr>
            <a:t>-stable growth through recurring revenue, (at least 70% is healthy, sustainable)</a:t>
          </a:r>
          <a:endParaRPr b="0" lang="en-US" sz="1100" spc="-1" strike="noStrike">
            <a:latin typeface="Times New Roman"/>
          </a:endParaRPr>
        </a:p>
        <a:p>
          <a:pPr>
            <a:lnSpc>
              <a:spcPct val="100000"/>
            </a:lnSpc>
          </a:pPr>
          <a:r>
            <a:rPr b="0" lang="en-US" sz="1100" spc="-1" strike="noStrike">
              <a:solidFill>
                <a:schemeClr val="dk1"/>
              </a:solidFill>
              <a:latin typeface="Calibri"/>
            </a:rPr>
            <a:t>-profitability with more emphasis on growth and market share</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0" lang="en-US" sz="1100" spc="-1" strike="noStrike">
              <a:solidFill>
                <a:schemeClr val="dk1"/>
              </a:solidFill>
              <a:latin typeface="Calibri"/>
            </a:rPr>
            <a:t>Industry benchmarks help improve financial health (found on previous tab)</a:t>
          </a:r>
          <a:endParaRPr b="0" lang="en-US" sz="1100" spc="-1" strike="noStrike">
            <a:latin typeface="Times New Roman"/>
          </a:endParaRPr>
        </a:p>
        <a:p>
          <a:pPr>
            <a:lnSpc>
              <a:spcPct val="100000"/>
            </a:lnSpc>
          </a:pPr>
          <a:r>
            <a:rPr b="0" lang="en-US" sz="1100" spc="-1" strike="noStrike">
              <a:solidFill>
                <a:schemeClr val="dk1"/>
              </a:solidFill>
              <a:latin typeface="Calibri"/>
            </a:rPr>
            <a:t>**Be cautious if a software company is growing too large to quickly  - this is the number one cause of companies failing</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5.  Strength of Team Culture</a:t>
          </a:r>
          <a:endParaRPr b="0" lang="en-US" sz="1100" spc="-1" strike="noStrike">
            <a:latin typeface="Times New Roman"/>
          </a:endParaRPr>
        </a:p>
        <a:p>
          <a:pPr>
            <a:lnSpc>
              <a:spcPct val="100000"/>
            </a:lnSpc>
          </a:pPr>
          <a:r>
            <a:rPr b="0" lang="en-US" sz="1100" spc="-1" strike="noStrike">
              <a:solidFill>
                <a:schemeClr val="dk1"/>
              </a:solidFill>
              <a:latin typeface="Calibri"/>
            </a:rPr>
            <a:t>-typically overlooked however company structure, leadership, and values are critical in valuation</a:t>
          </a:r>
          <a:endParaRPr b="0" lang="en-US" sz="1100" spc="-1" strike="noStrike">
            <a:latin typeface="Times New Roman"/>
          </a:endParaRPr>
        </a:p>
        <a:p>
          <a:pPr>
            <a:lnSpc>
              <a:spcPct val="100000"/>
            </a:lnSpc>
          </a:pPr>
          <a:endParaRPr b="0" lang="en-US" sz="1100" spc="-1" strike="noStrike">
            <a:latin typeface="Times New Roman"/>
          </a:endParaRPr>
        </a:p>
        <a:p>
          <a:pPr>
            <a:lnSpc>
              <a:spcPct val="100000"/>
            </a:lnSpc>
          </a:pPr>
          <a:r>
            <a:rPr b="1" lang="en-US" sz="1100" spc="-1" strike="noStrike">
              <a:solidFill>
                <a:schemeClr val="dk1"/>
              </a:solidFill>
              <a:latin typeface="Calibri"/>
            </a:rPr>
            <a:t>6.  What is the Buyers Market Like</a:t>
          </a:r>
          <a:endParaRPr b="0" lang="en-US" sz="1100" spc="-1" strike="noStrike">
            <a:latin typeface="Times New Roman"/>
          </a:endParaRPr>
        </a:p>
        <a:p>
          <a:pPr>
            <a:lnSpc>
              <a:spcPct val="100000"/>
            </a:lnSpc>
          </a:pPr>
          <a:r>
            <a:rPr b="0" lang="en-US" sz="1100" spc="-1" strike="noStrike">
              <a:solidFill>
                <a:schemeClr val="dk1"/>
              </a:solidFill>
              <a:latin typeface="Calibri"/>
            </a:rPr>
            <a:t>-potential valuations or reactions to same investment</a:t>
          </a:r>
          <a:endParaRPr b="0" lang="en-US" sz="1100" spc="-1" strike="noStrike">
            <a:latin typeface="Times New Roman"/>
          </a:endParaRPr>
        </a:p>
        <a:p>
          <a:pPr>
            <a:lnSpc>
              <a:spcPct val="100000"/>
            </a:lnSpc>
          </a:pPr>
          <a:r>
            <a:rPr b="0" lang="en-US" sz="1100" spc="-1" strike="noStrike">
              <a:solidFill>
                <a:schemeClr val="dk1"/>
              </a:solidFill>
              <a:latin typeface="Calibri"/>
            </a:rPr>
            <a:t>-how many other people are interested in this type of opportunity</a:t>
          </a:r>
          <a:endParaRPr b="0" lang="en-US" sz="1100" spc="-1" strike="noStrike">
            <a:latin typeface="Times New Roman"/>
          </a:endParaRPr>
        </a:p>
      </xdr:txBody>
    </xdr:sp>
    <xdr:clientData/>
  </xdr:twoCellAnchor>
  <xdr:twoCellAnchor editAs="twoCell">
    <xdr:from>
      <xdr:col>12</xdr:col>
      <xdr:colOff>9360</xdr:colOff>
      <xdr:row>6</xdr:row>
      <xdr:rowOff>185760</xdr:rowOff>
    </xdr:from>
    <xdr:to>
      <xdr:col>17</xdr:col>
      <xdr:colOff>699480</xdr:colOff>
      <xdr:row>30</xdr:row>
      <xdr:rowOff>180720</xdr:rowOff>
    </xdr:to>
    <xdr:sp>
      <xdr:nvSpPr>
        <xdr:cNvPr id="9" name="TextBox 2"/>
        <xdr:cNvSpPr/>
      </xdr:nvSpPr>
      <xdr:spPr>
        <a:xfrm>
          <a:off x="10166760" y="1481040"/>
          <a:ext cx="4922280" cy="5176800"/>
        </a:xfrm>
        <a:prstGeom prst="rect">
          <a:avLst/>
        </a:prstGeom>
        <a:solidFill>
          <a:srgbClr val="ffffff"/>
        </a:solidFill>
        <a:ln w="9525">
          <a:solidFill>
            <a:srgbClr val="ffffff">
              <a:shade val="50000"/>
            </a:srgbClr>
          </a:solidFill>
          <a:round/>
        </a:ln>
      </xdr:spPr>
      <xdr:style>
        <a:lnRef idx="0"/>
        <a:fillRef idx="0"/>
        <a:effectRef idx="0"/>
        <a:fontRef idx="minor"/>
      </xdr:style>
      <xdr:txBody>
        <a:bodyPr horzOverflow="clip" vertOverflow="clip" lIns="90000" rIns="90000" tIns="45000" bIns="45000" anchor="t">
          <a:noAutofit/>
        </a:bodyPr>
        <a:p>
          <a:pPr defTabSz="914400">
            <a:lnSpc>
              <a:spcPct val="0"/>
            </a:lnSpc>
            <a:tabLst>
              <a:tab algn="l" pos="0"/>
            </a:tabLst>
          </a:pPr>
          <a:r>
            <a:rPr b="1" lang="en-US" sz="1100" spc="-1" strike="noStrike">
              <a:solidFill>
                <a:schemeClr val="dk1"/>
              </a:solidFill>
              <a:latin typeface="Calibri"/>
            </a:rPr>
            <a:t>KPI 1: Cash Burn Rate &amp; Runaway</a:t>
          </a:r>
          <a:endParaRPr b="0" lang="en-US" sz="1100" spc="-1" strike="noStrike">
            <a:latin typeface="Times New Roman"/>
          </a:endParaRPr>
        </a:p>
        <a:p>
          <a:pPr defTabSz="914400">
            <a:lnSpc>
              <a:spcPct val="0"/>
            </a:lnSpc>
            <a:tabLst>
              <a:tab algn="l" pos="0"/>
            </a:tabLst>
          </a:pPr>
          <a:r>
            <a:rPr b="0" lang="en-US" sz="1100" spc="-1" strike="noStrike">
              <a:solidFill>
                <a:schemeClr val="dk1"/>
              </a:solidFill>
              <a:latin typeface="Calibri"/>
            </a:rPr>
            <a:t>-Don't run out of cash; know when you might</a:t>
          </a:r>
          <a:endParaRPr b="0" lang="en-US" sz="1100" spc="-1" strike="noStrike">
            <a:latin typeface="Times New Roman"/>
          </a:endParaRPr>
        </a:p>
        <a:p>
          <a:pPr defTabSz="914400">
            <a:lnSpc>
              <a:spcPct val="100000"/>
            </a:lnSpc>
            <a:tabLst>
              <a:tab algn="l" pos="0"/>
            </a:tabLst>
          </a:pPr>
          <a:r>
            <a:rPr b="0" lang="en-US" sz="1100" spc="-1" strike="noStrike">
              <a:solidFill>
                <a:schemeClr val="dk1"/>
              </a:solidFill>
              <a:latin typeface="Calibri"/>
            </a:rPr>
            <a:t>-Have accurate cash flow projections</a:t>
          </a:r>
          <a:endParaRPr b="0" lang="en-US" sz="1100" spc="-1" strike="noStrike">
            <a:latin typeface="Times New Roman"/>
          </a:endParaRPr>
        </a:p>
        <a:p>
          <a:pPr defTabSz="914400">
            <a:lnSpc>
              <a:spcPct val="100000"/>
            </a:lnSpc>
            <a:tabLst>
              <a:tab algn="l" pos="0"/>
            </a:tabLst>
          </a:pPr>
          <a:endParaRPr b="0" lang="en-US" sz="1100" spc="-1" strike="noStrike">
            <a:latin typeface="Times New Roman"/>
          </a:endParaRPr>
        </a:p>
        <a:p>
          <a:pPr defTabSz="914400">
            <a:lnSpc>
              <a:spcPct val="0"/>
            </a:lnSpc>
            <a:tabLst>
              <a:tab algn="l" pos="0"/>
            </a:tabLst>
          </a:pPr>
          <a:r>
            <a:rPr b="1" lang="en-US" sz="1100" spc="-1" strike="noStrike">
              <a:solidFill>
                <a:schemeClr val="dk1"/>
              </a:solidFill>
              <a:latin typeface="Calibri"/>
            </a:rPr>
            <a:t>KPI 2: Accurate ARR Composition</a:t>
          </a:r>
          <a:endParaRPr b="0" lang="en-US" sz="1100" spc="-1" strike="noStrike">
            <a:latin typeface="Times New Roman"/>
          </a:endParaRPr>
        </a:p>
        <a:p>
          <a:pPr defTabSz="914400">
            <a:lnSpc>
              <a:spcPct val="100000"/>
            </a:lnSpc>
            <a:tabLst>
              <a:tab algn="l" pos="0"/>
            </a:tabLst>
          </a:pPr>
          <a:r>
            <a:rPr b="0" lang="en-US" sz="1100" spc="-1" strike="noStrike">
              <a:solidFill>
                <a:schemeClr val="dk1"/>
              </a:solidFill>
              <a:latin typeface="Calibri"/>
            </a:rPr>
            <a:t>-ARR is biggest driver in valuation - sound revenue recognition makes ARR accurate</a:t>
          </a:r>
          <a:endParaRPr b="0" lang="en-US" sz="1100" spc="-1" strike="noStrike">
            <a:latin typeface="Times New Roman"/>
          </a:endParaRPr>
        </a:p>
        <a:p>
          <a:pPr defTabSz="914400">
            <a:lnSpc>
              <a:spcPct val="100000"/>
            </a:lnSpc>
            <a:tabLst>
              <a:tab algn="l" pos="0"/>
            </a:tabLst>
          </a:pPr>
          <a:endParaRPr b="0" lang="en-US" sz="1100" spc="-1" strike="noStrike">
            <a:latin typeface="Times New Roman"/>
          </a:endParaRPr>
        </a:p>
        <a:p>
          <a:pPr defTabSz="914400">
            <a:lnSpc>
              <a:spcPct val="0"/>
            </a:lnSpc>
            <a:tabLst>
              <a:tab algn="l" pos="0"/>
            </a:tabLst>
          </a:pPr>
          <a:r>
            <a:rPr b="1" lang="en-US" sz="1100" spc="-1" strike="noStrike">
              <a:solidFill>
                <a:schemeClr val="dk1"/>
              </a:solidFill>
              <a:latin typeface="Calibri"/>
            </a:rPr>
            <a:t>KPI 3: Renewal Rate (Churn)</a:t>
          </a:r>
          <a:endParaRPr b="0" lang="en-US" sz="1100" spc="-1" strike="noStrike">
            <a:latin typeface="Times New Roman"/>
          </a:endParaRPr>
        </a:p>
        <a:p>
          <a:pPr defTabSz="914400">
            <a:lnSpc>
              <a:spcPct val="100000"/>
            </a:lnSpc>
            <a:tabLst>
              <a:tab algn="l" pos="0"/>
            </a:tabLst>
          </a:pPr>
          <a:r>
            <a:rPr b="0" lang="en-US" sz="1100" spc="-1" strike="noStrike">
              <a:solidFill>
                <a:schemeClr val="dk1"/>
              </a:solidFill>
              <a:latin typeface="Calibri"/>
            </a:rPr>
            <a:t>-repeat customer guage</a:t>
          </a:r>
          <a:endParaRPr b="0" lang="en-US" sz="1100" spc="-1" strike="noStrike">
            <a:latin typeface="Times New Roman"/>
          </a:endParaRPr>
        </a:p>
        <a:p>
          <a:pPr defTabSz="914400">
            <a:lnSpc>
              <a:spcPct val="100000"/>
            </a:lnSpc>
            <a:tabLst>
              <a:tab algn="l" pos="0"/>
            </a:tabLst>
          </a:pPr>
          <a:r>
            <a:rPr b="0" lang="en-US" sz="1100" spc="-1" strike="noStrike">
              <a:solidFill>
                <a:schemeClr val="dk1"/>
              </a:solidFill>
              <a:latin typeface="Calibri"/>
            </a:rPr>
            <a:t>-determines whether you have acheived the right product/market fit</a:t>
          </a:r>
          <a:endParaRPr b="0" lang="en-US" sz="1100" spc="-1" strike="noStrike">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
              <a:schemeClr val="phClr">
                <a:lumMod val="105000"/>
                <a:tint val="73000"/>
              </a:schemeClr>
            </a:gs>
            <a:gs pos="100">
              <a:schemeClr val="phClr">
                <a:lumMod val="105000"/>
                <a:tint val="81000"/>
              </a:schemeClr>
            </a:gs>
          </a:gsLst>
          <a:lin ang="5400000" scaled="0"/>
          <a:tileRect l="0" t="0" r="0" b="0"/>
        </a:gradFill>
        <a:gradFill>
          <a:gsLst>
            <a:gs pos="0">
              <a:schemeClr val="phClr">
                <a:lumMod val="102000"/>
                <a:tint val="94000"/>
              </a:schemeClr>
            </a:gs>
            <a:gs pos="50">
              <a:schemeClr val="phClr">
                <a:lumMod val="100000"/>
                <a:shade val="100000"/>
              </a:schemeClr>
            </a:gs>
            <a:gs pos="100">
              <a:schemeClr val="phClr">
                <a:lumMod val="99000"/>
                <a:shade val="78000"/>
              </a:schemeClr>
            </a:gs>
          </a:gsLst>
          <a:lin ang="5400000" scaled="0"/>
          <a:tileRect l="0" t="0" r="0" b="0"/>
        </a:gradFill>
      </a:fillStyleLst>
      <a:lnStyleLst>
        <a:ln w="6350" cap="flat" cmpd="sng" algn="ctr">
          <a:prstDash val="solid"/>
          <a:miter lim="800"/>
        </a:ln>
        <a:ln w="12700" cap="flat" cmpd="sng" algn="ctr">
          <a:prstDash val="solid"/>
          <a:miter lim="800"/>
        </a:ln>
        <a:ln w="19050" cap="flat" cmpd="sng" algn="ctr">
          <a:prstDash val="solid"/>
          <a:miter lim="8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
              <a:schemeClr val="phClr">
                <a:tint val="98000"/>
                <a:shade val="90000"/>
                <a:lumMod val="103000"/>
              </a:schemeClr>
            </a:gs>
            <a:gs pos="100">
              <a:schemeClr val="phClr">
                <a:shade val="63000"/>
              </a:schemeClr>
            </a:gs>
          </a:gsLst>
          <a:lin ang="5400000" scaled="0"/>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cobloom.com/blog/saas-metrics" TargetMode="External"/><Relationship Id="rId3" Type="http://schemas.openxmlformats.org/officeDocument/2006/relationships/hyperlink" Target="https://www.forentrepreneurs.com/saas-metrics-2-definitions-2/" TargetMode="External"/><Relationship Id="rId4" Type="http://schemas.openxmlformats.org/officeDocument/2006/relationships/drawing" Target="../drawings/drawing1.xml"/><Relationship Id="rId5"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hyperlink" Target="https://www.key.com/kco/images/2018_KBCM_SaaS_Survey.pdf" TargetMode="External"/><Relationship Id="rId3" Type="http://schemas.openxmlformats.org/officeDocument/2006/relationships/hyperlink" Target="https://kbuuk-my.sharepoint.com/personal/dougal_gstdev_com/Documents/To%20File/Desktop%20-%20dougal&#8217;s%20MacBook%20Pro/SEG-2019-Annual-Report.pdf" TargetMode="External"/><Relationship Id="rId4" Type="http://schemas.openxmlformats.org/officeDocument/2006/relationships/vmlDrawing" Target="../drawings/vmlDrawing2.vml"/>
</Relationships>
</file>

<file path=xl/worksheets/_rels/sheet8.xml.rels><?xml version="1.0" encoding="UTF-8"?>
<Relationships xmlns="http://schemas.openxmlformats.org/package/2006/relationships"><Relationship Id="rId1" Type="http://schemas.openxmlformats.org/officeDocument/2006/relationships/hyperlink" Target="https://softwareequity.com/the-seg-six-factors/" TargetMode="External"/><Relationship Id="rId2" Type="http://schemas.openxmlformats.org/officeDocument/2006/relationships/hyperlink" Target="https://www.driveninsights.com/small-business-finance-blog/financial-metrics-for-saas-companies-during-the-product-market-fit-phase" TargetMode="External"/><Relationship Id="rId3" Type="http://schemas.openxmlformats.org/officeDocument/2006/relationships/hyperlink" Target="https://founderscpa.com/calculating-burn-rate-runway-startups/" TargetMode="External"/><Relationship Id="rId4"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B2:B26"/>
  <sheetViews>
    <sheetView showFormulas="false" showGridLines="false" showRowColHeaders="true" showZeros="true" rightToLeft="false" tabSelected="false" showOutlineSymbols="true" defaultGridColor="true" view="normal" topLeftCell="A1" colorId="64" zoomScale="89" zoomScaleNormal="89" zoomScalePageLayoutView="100" workbookViewId="0">
      <selection pane="topLeft" activeCell="B16" activeCellId="0" sqref="B16"/>
    </sheetView>
  </sheetViews>
  <sheetFormatPr defaultColWidth="10.71484375" defaultRowHeight="17" zeroHeight="false" outlineLevelRow="0" outlineLevelCol="0"/>
  <cols>
    <col collapsed="false" customWidth="true" hidden="false" outlineLevel="0" max="1" min="1" style="0" width="4"/>
    <col collapsed="false" customWidth="true" hidden="false" outlineLevel="0" max="2" min="2" style="0" width="147"/>
    <col collapsed="false" customWidth="false" hidden="false" outlineLevel="0" max="16384" min="3" style="1" width="10.71"/>
  </cols>
  <sheetData>
    <row r="2" customFormat="false" ht="17" hidden="false" customHeight="false" outlineLevel="0" collapsed="false">
      <c r="B2" s="2" t="s">
        <v>0</v>
      </c>
    </row>
    <row r="3" customFormat="false" ht="17" hidden="false" customHeight="false" outlineLevel="0" collapsed="false">
      <c r="B3" s="1" t="s">
        <v>1</v>
      </c>
    </row>
    <row r="4" customFormat="false" ht="17" hidden="false" customHeight="false" outlineLevel="0" collapsed="false">
      <c r="B4" s="1" t="s">
        <v>2</v>
      </c>
    </row>
    <row r="5" customFormat="false" ht="17" hidden="false" customHeight="false" outlineLevel="0" collapsed="false">
      <c r="B5" s="1"/>
    </row>
    <row r="6" customFormat="false" ht="17" hidden="false" customHeight="false" outlineLevel="0" collapsed="false">
      <c r="B6" s="1" t="s">
        <v>3</v>
      </c>
    </row>
    <row r="7" customFormat="false" ht="17" hidden="false" customHeight="false" outlineLevel="0" collapsed="false">
      <c r="B7" s="1" t="s">
        <v>4</v>
      </c>
    </row>
    <row r="8" customFormat="false" ht="17" hidden="false" customHeight="false" outlineLevel="0" collapsed="false">
      <c r="B8" s="1"/>
    </row>
    <row r="9" customFormat="false" ht="17" hidden="false" customHeight="false" outlineLevel="0" collapsed="false">
      <c r="B9" s="1" t="s">
        <v>5</v>
      </c>
    </row>
    <row r="10" customFormat="false" ht="17" hidden="false" customHeight="false" outlineLevel="0" collapsed="false">
      <c r="B10" s="1" t="s">
        <v>6</v>
      </c>
    </row>
    <row r="11" customFormat="false" ht="17" hidden="false" customHeight="false" outlineLevel="0" collapsed="false">
      <c r="B11" s="1" t="s">
        <v>7</v>
      </c>
    </row>
    <row r="12" customFormat="false" ht="17" hidden="false" customHeight="false" outlineLevel="0" collapsed="false">
      <c r="B12" s="1" t="s">
        <v>8</v>
      </c>
    </row>
    <row r="13" customFormat="false" ht="17" hidden="false" customHeight="false" outlineLevel="0" collapsed="false">
      <c r="B13" s="1"/>
    </row>
    <row r="14" customFormat="false" ht="17" hidden="false" customHeight="false" outlineLevel="0" collapsed="false">
      <c r="B14" s="1" t="s">
        <v>9</v>
      </c>
    </row>
    <row r="15" customFormat="false" ht="17" hidden="false" customHeight="false" outlineLevel="0" collapsed="false">
      <c r="B15" s="1" t="s">
        <v>10</v>
      </c>
    </row>
    <row r="16" customFormat="false" ht="17" hidden="false" customHeight="false" outlineLevel="0" collapsed="false">
      <c r="B16" s="1" t="s">
        <v>11</v>
      </c>
    </row>
    <row r="17" customFormat="false" ht="17" hidden="false" customHeight="false" outlineLevel="0" collapsed="false">
      <c r="B17" s="1"/>
    </row>
    <row r="18" customFormat="false" ht="17" hidden="false" customHeight="false" outlineLevel="0" collapsed="false">
      <c r="B18" s="1" t="s">
        <v>12</v>
      </c>
    </row>
    <row r="19" customFormat="false" ht="17" hidden="false" customHeight="false" outlineLevel="0" collapsed="false">
      <c r="B19" s="1" t="s">
        <v>13</v>
      </c>
    </row>
    <row r="21" customFormat="false" ht="17" hidden="false" customHeight="false" outlineLevel="0" collapsed="false">
      <c r="B21" s="1" t="s">
        <v>14</v>
      </c>
    </row>
    <row r="22" customFormat="false" ht="84" hidden="false" customHeight="true" outlineLevel="0" collapsed="false">
      <c r="B22" s="3" t="s">
        <v>15</v>
      </c>
    </row>
    <row r="23" customFormat="false" ht="17" hidden="false" customHeight="false" outlineLevel="0" collapsed="false">
      <c r="B23" s="3"/>
    </row>
    <row r="24" customFormat="false" ht="66.75" hidden="false" customHeight="true" outlineLevel="0" collapsed="false">
      <c r="B24" s="3" t="s">
        <v>16</v>
      </c>
    </row>
    <row r="25" customFormat="false" ht="17" hidden="false" customHeight="false" outlineLevel="0" collapsed="false">
      <c r="B25" s="3"/>
    </row>
    <row r="26" customFormat="false" ht="17" hidden="false" customHeight="false" outlineLevel="0" collapsed="false">
      <c r="B26" s="3" t="s">
        <v>17</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A1:H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2" activeCellId="0" sqref="C42"/>
    </sheetView>
  </sheetViews>
  <sheetFormatPr defaultColWidth="11.5703125" defaultRowHeight="17" zeroHeight="false" outlineLevelRow="0" outlineLevelCol="0"/>
  <cols>
    <col collapsed="false" customWidth="true" hidden="false" outlineLevel="0" max="1" min="1" style="0" width="4.42"/>
    <col collapsed="false" customWidth="true" hidden="false" outlineLevel="0" max="2" min="2" style="0" width="26"/>
  </cols>
  <sheetData>
    <row r="1" customFormat="false" ht="17" hidden="false" customHeight="false" outlineLevel="0" collapsed="false">
      <c r="A1" s="4"/>
      <c r="B1" s="4"/>
      <c r="C1" s="4"/>
      <c r="D1" s="4"/>
      <c r="E1" s="4"/>
      <c r="F1" s="4"/>
      <c r="G1" s="4"/>
      <c r="H1" s="4"/>
    </row>
    <row r="2" customFormat="false" ht="17" hidden="false" customHeight="false" outlineLevel="0" collapsed="false">
      <c r="A2" s="4"/>
      <c r="B2" s="5" t="s">
        <v>18</v>
      </c>
      <c r="C2" s="5"/>
      <c r="D2" s="5"/>
      <c r="E2" s="5"/>
      <c r="F2" s="5"/>
      <c r="G2" s="4" t="s">
        <v>19</v>
      </c>
      <c r="H2" s="4"/>
    </row>
    <row r="3" customFormat="false" ht="17" hidden="false" customHeight="false" outlineLevel="0" collapsed="false">
      <c r="A3" s="4"/>
      <c r="B3" s="5" t="s">
        <v>20</v>
      </c>
      <c r="C3" s="5"/>
      <c r="D3" s="5"/>
      <c r="E3" s="5"/>
      <c r="F3" s="5"/>
      <c r="G3" s="4"/>
      <c r="H3" s="4"/>
    </row>
    <row r="4" customFormat="false" ht="17" hidden="false" customHeight="false" outlineLevel="0" collapsed="false">
      <c r="A4" s="4"/>
      <c r="B4" s="5"/>
      <c r="C4" s="5"/>
      <c r="D4" s="5"/>
      <c r="E4" s="5"/>
      <c r="F4" s="5"/>
      <c r="G4" s="4"/>
      <c r="H4" s="4"/>
    </row>
    <row r="5" customFormat="false" ht="17" hidden="false" customHeight="false" outlineLevel="0" collapsed="false">
      <c r="A5" s="4"/>
      <c r="B5" s="5"/>
      <c r="C5" s="5"/>
      <c r="D5" s="5"/>
      <c r="E5" s="5"/>
      <c r="F5" s="5"/>
      <c r="G5" s="4"/>
      <c r="H5" s="4"/>
    </row>
    <row r="6" customFormat="false" ht="17" hidden="false" customHeight="false" outlineLevel="0" collapsed="false">
      <c r="A6" s="4"/>
      <c r="B6" s="6" t="s">
        <v>21</v>
      </c>
      <c r="C6" s="6"/>
      <c r="D6" s="6"/>
      <c r="E6" s="6"/>
      <c r="F6" s="6"/>
      <c r="G6" s="4"/>
      <c r="H6" s="4"/>
    </row>
    <row r="7" customFormat="false" ht="17" hidden="false" customHeight="false" outlineLevel="0" collapsed="false">
      <c r="A7" s="4"/>
      <c r="B7" s="5" t="s">
        <v>22</v>
      </c>
      <c r="C7" s="5" t="s">
        <v>23</v>
      </c>
      <c r="D7" s="5" t="s">
        <v>24</v>
      </c>
      <c r="E7" s="5"/>
      <c r="F7" s="5"/>
      <c r="G7" s="4"/>
      <c r="H7" s="4"/>
    </row>
    <row r="8" customFormat="false" ht="17" hidden="false" customHeight="false" outlineLevel="0" collapsed="false">
      <c r="A8" s="4"/>
      <c r="B8" s="7"/>
      <c r="C8" s="7"/>
      <c r="D8" s="7"/>
      <c r="E8" s="5"/>
      <c r="F8" s="5"/>
      <c r="G8" s="4"/>
      <c r="H8" s="4"/>
    </row>
    <row r="9" customFormat="false" ht="17" hidden="false" customHeight="false" outlineLevel="0" collapsed="false">
      <c r="A9" s="4"/>
      <c r="B9" s="8"/>
      <c r="C9" s="8"/>
      <c r="D9" s="8"/>
      <c r="E9" s="5"/>
      <c r="F9" s="5"/>
      <c r="G9" s="4"/>
      <c r="H9" s="4"/>
    </row>
    <row r="10" customFormat="false" ht="17" hidden="false" customHeight="false" outlineLevel="0" collapsed="false">
      <c r="A10" s="4"/>
      <c r="B10" s="8"/>
      <c r="C10" s="8"/>
      <c r="D10" s="8"/>
      <c r="E10" s="5"/>
      <c r="F10" s="5"/>
      <c r="G10" s="4"/>
      <c r="H10" s="4"/>
    </row>
    <row r="11" customFormat="false" ht="17" hidden="false" customHeight="false" outlineLevel="0" collapsed="false">
      <c r="A11" s="4"/>
      <c r="B11" s="9"/>
      <c r="C11" s="9"/>
      <c r="D11" s="9"/>
      <c r="E11" s="5"/>
      <c r="F11" s="5"/>
      <c r="G11" s="4"/>
      <c r="H11" s="4"/>
    </row>
    <row r="12" customFormat="false" ht="17" hidden="false" customHeight="false" outlineLevel="0" collapsed="false">
      <c r="A12" s="4"/>
      <c r="B12" s="5" t="s">
        <v>25</v>
      </c>
      <c r="C12" s="5"/>
      <c r="D12" s="5" t="n">
        <f aca="false">SUM(D7:D11)</f>
        <v>0</v>
      </c>
      <c r="E12" s="5"/>
      <c r="F12" s="5"/>
      <c r="G12" s="4"/>
      <c r="H12" s="4"/>
    </row>
    <row r="13" customFormat="false" ht="17" hidden="false" customHeight="false" outlineLevel="0" collapsed="false">
      <c r="A13" s="4"/>
      <c r="B13" s="5"/>
      <c r="C13" s="5"/>
      <c r="D13" s="5"/>
      <c r="E13" s="5"/>
      <c r="F13" s="5"/>
      <c r="G13" s="4"/>
      <c r="H13" s="4"/>
    </row>
    <row r="14" customFormat="false" ht="17" hidden="false" customHeight="false" outlineLevel="0" collapsed="false">
      <c r="A14" s="4"/>
      <c r="B14" s="5" t="s">
        <v>26</v>
      </c>
      <c r="C14" s="5"/>
      <c r="D14" s="8" t="n">
        <v>0</v>
      </c>
      <c r="E14" s="5"/>
      <c r="F14" s="5"/>
      <c r="G14" s="4"/>
      <c r="H14" s="4"/>
    </row>
    <row r="15" customFormat="false" ht="17" hidden="false" customHeight="false" outlineLevel="0" collapsed="false">
      <c r="A15" s="4"/>
      <c r="B15" s="5" t="s">
        <v>27</v>
      </c>
      <c r="C15" s="5"/>
      <c r="D15" s="5" t="e">
        <f aca="false">D12/D14</f>
        <v>#DIV/0!</v>
      </c>
      <c r="E15" s="5"/>
      <c r="F15" s="5"/>
      <c r="G15" s="4"/>
      <c r="H15" s="4"/>
    </row>
    <row r="16" customFormat="false" ht="17" hidden="false" customHeight="false" outlineLevel="0" collapsed="false">
      <c r="A16" s="4"/>
      <c r="B16" s="5"/>
      <c r="C16" s="5"/>
      <c r="D16" s="5"/>
      <c r="E16" s="5"/>
      <c r="F16" s="5"/>
      <c r="G16" s="4"/>
      <c r="H16" s="4"/>
    </row>
    <row r="17" customFormat="false" ht="17" hidden="false" customHeight="false" outlineLevel="0" collapsed="false">
      <c r="A17" s="4"/>
      <c r="B17" s="6" t="s">
        <v>28</v>
      </c>
      <c r="C17" s="6"/>
      <c r="D17" s="6"/>
      <c r="E17" s="6"/>
      <c r="F17" s="6"/>
      <c r="G17" s="4"/>
      <c r="H17" s="4"/>
    </row>
    <row r="18" customFormat="false" ht="17" hidden="false" customHeight="false" outlineLevel="0" collapsed="false">
      <c r="A18" s="4"/>
      <c r="B18" s="5"/>
      <c r="C18" s="5" t="s">
        <v>24</v>
      </c>
      <c r="D18" s="5"/>
      <c r="E18" s="5"/>
      <c r="F18" s="5"/>
      <c r="G18" s="4"/>
      <c r="H18" s="4"/>
    </row>
    <row r="19" customFormat="false" ht="17" hidden="false" customHeight="false" outlineLevel="0" collapsed="false">
      <c r="A19" s="4"/>
      <c r="B19" s="5" t="s">
        <v>29</v>
      </c>
      <c r="C19" s="8" t="n">
        <v>0</v>
      </c>
      <c r="D19" s="5"/>
      <c r="E19" s="5"/>
      <c r="F19" s="5"/>
      <c r="G19" s="4"/>
      <c r="H19" s="4"/>
    </row>
    <row r="20" customFormat="false" ht="17" hidden="false" customHeight="false" outlineLevel="0" collapsed="false">
      <c r="A20" s="4"/>
      <c r="B20" s="5" t="s">
        <v>30</v>
      </c>
      <c r="C20" s="8" t="n">
        <v>0</v>
      </c>
      <c r="D20" s="5"/>
      <c r="E20" s="5"/>
      <c r="F20" s="5"/>
      <c r="G20" s="4"/>
      <c r="H20" s="4"/>
    </row>
    <row r="21" customFormat="false" ht="17" hidden="false" customHeight="false" outlineLevel="0" collapsed="false">
      <c r="A21" s="4"/>
      <c r="B21" s="5" t="s">
        <v>31</v>
      </c>
      <c r="C21" s="5" t="e">
        <f aca="false">C20/C19</f>
        <v>#DIV/0!</v>
      </c>
      <c r="D21" s="5"/>
      <c r="E21" s="5"/>
      <c r="F21" s="5"/>
      <c r="G21" s="4"/>
      <c r="H21" s="4"/>
    </row>
    <row r="22" customFormat="false" ht="17" hidden="false" customHeight="false" outlineLevel="0" collapsed="false">
      <c r="A22" s="4"/>
      <c r="B22" s="5"/>
      <c r="C22" s="5"/>
      <c r="D22" s="5"/>
      <c r="E22" s="5"/>
      <c r="F22" s="5"/>
      <c r="G22" s="4"/>
      <c r="H22" s="4"/>
    </row>
    <row r="23" customFormat="false" ht="17" hidden="false" customHeight="false" outlineLevel="0" collapsed="false">
      <c r="A23" s="4"/>
      <c r="B23" s="5" t="s">
        <v>32</v>
      </c>
      <c r="C23" s="8" t="n">
        <v>0</v>
      </c>
      <c r="D23" s="10" t="s">
        <v>33</v>
      </c>
      <c r="E23" s="5"/>
      <c r="F23" s="5"/>
      <c r="G23" s="4"/>
      <c r="H23" s="4"/>
    </row>
    <row r="24" customFormat="false" ht="17" hidden="false" customHeight="false" outlineLevel="0" collapsed="false">
      <c r="A24" s="4"/>
      <c r="B24" s="5"/>
      <c r="C24" s="5"/>
      <c r="D24" s="5"/>
      <c r="E24" s="5"/>
      <c r="F24" s="5"/>
      <c r="G24" s="4"/>
      <c r="H24" s="4"/>
    </row>
    <row r="25" customFormat="false" ht="17" hidden="false" customHeight="false" outlineLevel="0" collapsed="false">
      <c r="A25" s="4"/>
      <c r="B25" s="6" t="s">
        <v>34</v>
      </c>
      <c r="C25" s="6"/>
      <c r="D25" s="6"/>
      <c r="E25" s="6"/>
      <c r="F25" s="6"/>
      <c r="G25" s="4"/>
      <c r="H25" s="4"/>
    </row>
    <row r="26" customFormat="false" ht="17" hidden="false" customHeight="false" outlineLevel="0" collapsed="false">
      <c r="A26" s="4"/>
      <c r="B26" s="5" t="s">
        <v>22</v>
      </c>
      <c r="C26" s="5" t="s">
        <v>23</v>
      </c>
      <c r="D26" s="5" t="s">
        <v>24</v>
      </c>
      <c r="E26" s="5"/>
      <c r="F26" s="5"/>
      <c r="G26" s="4"/>
      <c r="H26" s="4"/>
    </row>
    <row r="27" customFormat="false" ht="17" hidden="false" customHeight="false" outlineLevel="0" collapsed="false">
      <c r="A27" s="4"/>
      <c r="B27" s="7"/>
      <c r="C27" s="7"/>
      <c r="D27" s="7"/>
      <c r="E27" s="5"/>
      <c r="F27" s="5"/>
      <c r="G27" s="4"/>
      <c r="H27" s="4"/>
    </row>
    <row r="28" customFormat="false" ht="17" hidden="false" customHeight="false" outlineLevel="0" collapsed="false">
      <c r="A28" s="4"/>
      <c r="B28" s="8"/>
      <c r="C28" s="8"/>
      <c r="D28" s="8"/>
      <c r="E28" s="5"/>
      <c r="F28" s="5"/>
      <c r="G28" s="4"/>
      <c r="H28" s="4"/>
    </row>
    <row r="29" customFormat="false" ht="17" hidden="false" customHeight="false" outlineLevel="0" collapsed="false">
      <c r="A29" s="4"/>
      <c r="B29" s="8"/>
      <c r="C29" s="8"/>
      <c r="D29" s="8"/>
      <c r="E29" s="5"/>
      <c r="F29" s="5"/>
      <c r="G29" s="4"/>
      <c r="H29" s="4"/>
    </row>
    <row r="30" customFormat="false" ht="17" hidden="false" customHeight="false" outlineLevel="0" collapsed="false">
      <c r="A30" s="4"/>
      <c r="B30" s="9"/>
      <c r="C30" s="9"/>
      <c r="D30" s="9"/>
      <c r="E30" s="5"/>
      <c r="F30" s="5"/>
      <c r="G30" s="4"/>
      <c r="H30" s="4"/>
    </row>
    <row r="31" customFormat="false" ht="17" hidden="false" customHeight="false" outlineLevel="0" collapsed="false">
      <c r="A31" s="4"/>
      <c r="B31" s="5" t="s">
        <v>25</v>
      </c>
      <c r="C31" s="5"/>
      <c r="D31" s="5" t="n">
        <f aca="false">SUM(D26:D30)</f>
        <v>0</v>
      </c>
      <c r="E31" s="5"/>
      <c r="F31" s="5"/>
      <c r="G31" s="4"/>
      <c r="H31" s="4"/>
    </row>
    <row r="32" customFormat="false" ht="17" hidden="false" customHeight="false" outlineLevel="0" collapsed="false">
      <c r="A32" s="4"/>
      <c r="B32" s="5"/>
      <c r="C32" s="5"/>
      <c r="D32" s="5"/>
      <c r="E32" s="5"/>
      <c r="F32" s="5"/>
      <c r="G32" s="4"/>
      <c r="H32" s="4"/>
    </row>
    <row r="33" customFormat="false" ht="17" hidden="false" customHeight="false" outlineLevel="0" collapsed="false">
      <c r="A33" s="4"/>
      <c r="B33" s="5" t="s">
        <v>35</v>
      </c>
      <c r="C33" s="5"/>
      <c r="D33" s="8" t="n">
        <v>0</v>
      </c>
      <c r="E33" s="5"/>
      <c r="F33" s="5"/>
      <c r="G33" s="4"/>
      <c r="H33" s="4"/>
    </row>
    <row r="34" customFormat="false" ht="17" hidden="false" customHeight="false" outlineLevel="0" collapsed="false">
      <c r="A34" s="4"/>
      <c r="B34" s="5" t="s">
        <v>36</v>
      </c>
      <c r="C34" s="5"/>
      <c r="D34" s="5" t="e">
        <f aca="false">D31/D33</f>
        <v>#DIV/0!</v>
      </c>
      <c r="E34" s="5"/>
      <c r="F34" s="5"/>
      <c r="G34" s="4"/>
      <c r="H34" s="4"/>
    </row>
    <row r="35" customFormat="false" ht="17" hidden="false" customHeight="false" outlineLevel="0" collapsed="false">
      <c r="A35" s="4"/>
      <c r="B35" s="5"/>
      <c r="C35" s="5"/>
      <c r="D35" s="5"/>
      <c r="E35" s="5"/>
      <c r="F35" s="5"/>
      <c r="G35" s="4"/>
      <c r="H35" s="4"/>
    </row>
    <row r="36" customFormat="false" ht="17" hidden="false" customHeight="false" outlineLevel="0" collapsed="false">
      <c r="A36" s="4"/>
      <c r="B36" s="6" t="s">
        <v>37</v>
      </c>
      <c r="C36" s="6"/>
      <c r="D36" s="6"/>
      <c r="E36" s="6"/>
      <c r="F36" s="6"/>
      <c r="G36" s="4"/>
      <c r="H36" s="4"/>
    </row>
    <row r="37" customFormat="false" ht="17" hidden="false" customHeight="false" outlineLevel="0" collapsed="false">
      <c r="A37" s="4"/>
      <c r="B37" s="5"/>
      <c r="C37" s="5" t="s">
        <v>38</v>
      </c>
      <c r="D37" s="5"/>
      <c r="E37" s="5"/>
      <c r="F37" s="5"/>
      <c r="G37" s="4"/>
      <c r="H37" s="4"/>
    </row>
    <row r="38" customFormat="false" ht="17" hidden="false" customHeight="false" outlineLevel="0" collapsed="false">
      <c r="A38" s="4"/>
      <c r="B38" s="5" t="s">
        <v>39</v>
      </c>
      <c r="C38" s="11" t="n">
        <v>0</v>
      </c>
      <c r="D38" s="10" t="s">
        <v>33</v>
      </c>
      <c r="E38" s="5"/>
      <c r="F38" s="5"/>
      <c r="G38" s="4"/>
      <c r="H38" s="4"/>
    </row>
    <row r="39" customFormat="false" ht="17" hidden="false" customHeight="false" outlineLevel="0" collapsed="false">
      <c r="A39" s="4"/>
      <c r="B39" s="5" t="s">
        <v>40</v>
      </c>
      <c r="C39" s="11" t="n">
        <v>0</v>
      </c>
      <c r="D39" s="5" t="s">
        <v>33</v>
      </c>
      <c r="E39" s="5"/>
      <c r="F39" s="5"/>
      <c r="G39" s="4"/>
      <c r="H39" s="4"/>
    </row>
    <row r="40" customFormat="false" ht="17" hidden="false" customHeight="false" outlineLevel="0" collapsed="false">
      <c r="A40" s="4"/>
      <c r="B40" s="5"/>
      <c r="C40" s="12"/>
      <c r="D40" s="5"/>
      <c r="E40" s="5"/>
      <c r="F40" s="5"/>
      <c r="G40" s="4"/>
      <c r="H40" s="4"/>
    </row>
    <row r="41" customFormat="false" ht="17" hidden="false" customHeight="false" outlineLevel="0" collapsed="false">
      <c r="A41" s="4"/>
      <c r="B41" s="5" t="s">
        <v>41</v>
      </c>
      <c r="C41" s="12" t="n">
        <f aca="false">C38-C39</f>
        <v>0</v>
      </c>
      <c r="D41" s="5"/>
      <c r="E41" s="5"/>
      <c r="F41" s="5"/>
      <c r="G41" s="4"/>
      <c r="H41" s="4"/>
    </row>
    <row r="42" customFormat="false" ht="17" hidden="false" customHeight="false" outlineLevel="0" collapsed="false">
      <c r="A42" s="4"/>
      <c r="B42" s="5"/>
      <c r="C42" s="5"/>
      <c r="D42" s="5"/>
      <c r="E42" s="5"/>
      <c r="F42" s="5"/>
      <c r="G42" s="4"/>
      <c r="H42" s="4"/>
    </row>
    <row r="43" customFormat="false" ht="17" hidden="false" customHeight="false" outlineLevel="0" collapsed="false">
      <c r="A43" s="4"/>
      <c r="B43" s="5"/>
      <c r="C43" s="5"/>
      <c r="D43" s="5"/>
      <c r="E43" s="5"/>
      <c r="F43" s="5"/>
      <c r="G43" s="4"/>
      <c r="H43" s="4"/>
    </row>
    <row r="44" customFormat="false" ht="17" hidden="false" customHeight="false" outlineLevel="0" collapsed="false">
      <c r="A44" s="4"/>
      <c r="B44" s="5"/>
      <c r="C44" s="5"/>
      <c r="D44" s="5"/>
      <c r="E44" s="5"/>
      <c r="F44" s="5"/>
      <c r="G44" s="4"/>
      <c r="H44" s="4"/>
    </row>
    <row r="45" customFormat="false" ht="17" hidden="false" customHeight="false" outlineLevel="0" collapsed="false">
      <c r="A45" s="4"/>
      <c r="B45" s="5"/>
      <c r="C45" s="5"/>
      <c r="D45" s="5"/>
      <c r="E45" s="5"/>
      <c r="F45" s="5"/>
      <c r="G45" s="4"/>
      <c r="H45" s="4"/>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A1:DA79"/>
  <sheetViews>
    <sheetView showFormulas="false" showGridLines="true" showRowColHeaders="true" showZeros="true" rightToLeft="false" tabSelected="true" showOutlineSymbols="true" defaultGridColor="true" view="normal" topLeftCell="A1" colorId="64" zoomScale="115" zoomScaleNormal="115" zoomScalePageLayoutView="100" workbookViewId="0">
      <pane xSplit="0" ySplit="2" topLeftCell="A3" activePane="bottomLeft" state="frozen"/>
      <selection pane="topLeft" activeCell="A1" activeCellId="0" sqref="A1"/>
      <selection pane="bottomLeft" activeCell="C21" activeCellId="0" sqref="C21"/>
    </sheetView>
  </sheetViews>
  <sheetFormatPr defaultColWidth="11.5703125" defaultRowHeight="17" zeroHeight="false" outlineLevelRow="0" outlineLevelCol="0"/>
  <cols>
    <col collapsed="false" customWidth="true" hidden="false" outlineLevel="0" max="1" min="1" style="0" width="3.14"/>
    <col collapsed="false" customWidth="true" hidden="false" outlineLevel="0" max="2" min="2" style="0" width="38.57"/>
    <col collapsed="false" customWidth="true" hidden="false" outlineLevel="0" max="3" min="3" style="0" width="13.14"/>
    <col collapsed="false" customWidth="true" hidden="false" outlineLevel="0" max="8" min="8" style="0" width="12.14"/>
    <col collapsed="false" customWidth="true" hidden="false" outlineLevel="0" max="9" min="9" style="0" width="15.29"/>
    <col collapsed="false" customWidth="true" hidden="false" outlineLevel="0" max="100" min="100" style="0" width="12.29"/>
  </cols>
  <sheetData>
    <row r="1" customFormat="false" ht="17" hidden="false" customHeight="false" outlineLevel="0" collapsed="false">
      <c r="B1" s="13" t="s">
        <v>42</v>
      </c>
    </row>
    <row r="2" customFormat="false" ht="17" hidden="false" customHeight="false" outlineLevel="0" collapsed="false">
      <c r="B2" s="14" t="s">
        <v>43</v>
      </c>
    </row>
    <row r="3" customFormat="false" ht="17" hidden="false" customHeight="false" outlineLevel="0" collapsed="false">
      <c r="B3" s="14"/>
    </row>
    <row r="4" customFormat="false" ht="17" hidden="false" customHeight="false" outlineLevel="0" collapsed="false">
      <c r="B4" s="0" t="s">
        <v>44</v>
      </c>
      <c r="C4" s="13" t="s">
        <v>45</v>
      </c>
      <c r="E4" s="15" t="s">
        <v>46</v>
      </c>
      <c r="F4" s="16" t="n">
        <v>44378</v>
      </c>
      <c r="M4" s="14"/>
      <c r="N4" s="14"/>
    </row>
    <row r="5" customFormat="false" ht="17" hidden="false" customHeight="false" outlineLevel="0" collapsed="false">
      <c r="J5" s="0" t="s">
        <v>47</v>
      </c>
      <c r="K5" s="0" t="s">
        <v>48</v>
      </c>
      <c r="L5" s="0" t="s">
        <v>49</v>
      </c>
      <c r="M5" s="0" t="s">
        <v>50</v>
      </c>
    </row>
    <row r="6" customFormat="false" ht="17" hidden="false" customHeight="false" outlineLevel="0" collapsed="false">
      <c r="B6" s="0" t="s">
        <v>51</v>
      </c>
      <c r="C6" s="17" t="n">
        <v>1</v>
      </c>
      <c r="I6" s="15" t="s">
        <v>52</v>
      </c>
      <c r="J6" s="18" t="n">
        <v>0.5</v>
      </c>
      <c r="K6" s="18" t="n">
        <v>0.55</v>
      </c>
      <c r="L6" s="18" t="n">
        <v>0.4</v>
      </c>
      <c r="M6" s="19" t="n">
        <v>0.85</v>
      </c>
    </row>
    <row r="7" customFormat="false" ht="17" hidden="false" customHeight="false" outlineLevel="0" collapsed="false">
      <c r="B7" s="0" t="s">
        <v>53</v>
      </c>
      <c r="C7" s="20" t="n">
        <v>10</v>
      </c>
      <c r="I7" s="15" t="s">
        <v>54</v>
      </c>
      <c r="J7" s="21" t="n">
        <v>0.005</v>
      </c>
      <c r="K7" s="21" t="n">
        <v>0.0025</v>
      </c>
      <c r="L7" s="21" t="n">
        <v>0.01</v>
      </c>
      <c r="M7" s="22" t="n">
        <f aca="false">0.1/12</f>
        <v>0.00833333333333333</v>
      </c>
    </row>
    <row r="8" customFormat="false" ht="17" hidden="false" customHeight="false" outlineLevel="0" collapsed="false">
      <c r="I8" s="23" t="s">
        <v>55</v>
      </c>
      <c r="J8" s="24" t="n">
        <f aca="false">BENCHMARKS!F18/12</f>
        <v>8.58333333333333</v>
      </c>
      <c r="K8" s="24" t="n">
        <v>4.5</v>
      </c>
      <c r="L8" s="24" t="n">
        <v>3</v>
      </c>
      <c r="M8" s="25"/>
    </row>
    <row r="9" customFormat="false" ht="17" hidden="false" customHeight="false" outlineLevel="0" collapsed="false">
      <c r="B9" s="0" t="s">
        <v>56</v>
      </c>
      <c r="C9" s="20" t="n">
        <v>8.5</v>
      </c>
      <c r="D9" s="15" t="s">
        <v>57</v>
      </c>
      <c r="I9" s="23" t="s">
        <v>58</v>
      </c>
      <c r="J9" s="21" t="n">
        <v>0.05</v>
      </c>
      <c r="K9" s="21" t="n">
        <v>0.1</v>
      </c>
      <c r="L9" s="21" t="n">
        <v>0.025</v>
      </c>
      <c r="M9" s="26" t="n">
        <v>0.05</v>
      </c>
    </row>
    <row r="10" customFormat="false" ht="17" hidden="false" customHeight="false" outlineLevel="0" collapsed="false">
      <c r="B10" s="0" t="s">
        <v>59</v>
      </c>
      <c r="C10" s="18" t="n">
        <v>0.1</v>
      </c>
      <c r="D10" s="15" t="s">
        <v>60</v>
      </c>
      <c r="I10" s="23" t="s">
        <v>61</v>
      </c>
      <c r="J10" s="27" t="n">
        <v>3</v>
      </c>
      <c r="K10" s="27" t="n">
        <v>2</v>
      </c>
      <c r="L10" s="27" t="n">
        <v>4</v>
      </c>
      <c r="M10" s="25" t="n">
        <v>3</v>
      </c>
    </row>
    <row r="11" customFormat="false" ht="17" hidden="false" customHeight="false" outlineLevel="0" collapsed="false">
      <c r="I11" s="23" t="s">
        <v>62</v>
      </c>
      <c r="J11" s="27" t="n">
        <v>3</v>
      </c>
      <c r="K11" s="27" t="n">
        <v>5</v>
      </c>
      <c r="L11" s="27" t="n">
        <v>0</v>
      </c>
      <c r="M11" s="25"/>
    </row>
    <row r="12" customFormat="false" ht="17" hidden="false" customHeight="false" outlineLevel="0" collapsed="false">
      <c r="B12" s="23" t="s">
        <v>63</v>
      </c>
      <c r="C12" s="20" t="n">
        <v>17.5</v>
      </c>
      <c r="D12" s="15" t="s">
        <v>64</v>
      </c>
    </row>
    <row r="13" customFormat="false" ht="17" hidden="false" customHeight="false" outlineLevel="0" collapsed="false">
      <c r="B13" s="0" t="s">
        <v>65</v>
      </c>
      <c r="C13" s="18" t="n">
        <v>0.1</v>
      </c>
      <c r="D13" s="15" t="s">
        <v>66</v>
      </c>
    </row>
    <row r="15" customFormat="false" ht="17" hidden="false" customHeight="false" outlineLevel="0" collapsed="false">
      <c r="B15" s="23" t="s">
        <v>67</v>
      </c>
      <c r="C15" s="20" t="n">
        <v>5</v>
      </c>
      <c r="D15" s="15" t="s">
        <v>68</v>
      </c>
      <c r="J15" s="28" t="s">
        <v>69</v>
      </c>
      <c r="K15" s="14" t="s">
        <v>70</v>
      </c>
    </row>
    <row r="16" customFormat="false" ht="17" hidden="false" customHeight="false" outlineLevel="0" collapsed="false">
      <c r="B16" s="0" t="s">
        <v>71</v>
      </c>
      <c r="C16" s="18" t="n">
        <v>0.28</v>
      </c>
      <c r="D16" s="15" t="s">
        <v>72</v>
      </c>
      <c r="J16" s="29" t="s">
        <v>73</v>
      </c>
      <c r="K16" s="15" t="s">
        <v>74</v>
      </c>
    </row>
    <row r="17" customFormat="false" ht="17" hidden="false" customHeight="false" outlineLevel="0" collapsed="false">
      <c r="J17" s="29" t="s">
        <v>75</v>
      </c>
      <c r="K17" s="15" t="s">
        <v>76</v>
      </c>
    </row>
    <row r="18" customFormat="false" ht="17" hidden="false" customHeight="false" outlineLevel="0" collapsed="false">
      <c r="B18" s="23" t="s">
        <v>77</v>
      </c>
      <c r="J18" s="29" t="s">
        <v>78</v>
      </c>
      <c r="K18" s="15" t="s">
        <v>79</v>
      </c>
    </row>
    <row r="19" customFormat="false" ht="17" hidden="false" customHeight="false" outlineLevel="0" collapsed="false">
      <c r="B19" s="23" t="s">
        <v>80</v>
      </c>
      <c r="C19" s="17" t="n">
        <v>3</v>
      </c>
      <c r="D19" s="23" t="s">
        <v>81</v>
      </c>
      <c r="J19" s="29" t="s">
        <v>82</v>
      </c>
      <c r="K19" s="15" t="s">
        <v>83</v>
      </c>
    </row>
    <row r="20" customFormat="false" ht="17" hidden="false" customHeight="false" outlineLevel="0" collapsed="false">
      <c r="B20" s="23" t="s">
        <v>84</v>
      </c>
      <c r="C20" s="17" t="n">
        <v>7</v>
      </c>
      <c r="D20" s="23" t="s">
        <v>85</v>
      </c>
      <c r="J20" s="29" t="s">
        <v>86</v>
      </c>
      <c r="K20" s="15" t="s">
        <v>87</v>
      </c>
    </row>
    <row r="21" customFormat="false" ht="17" hidden="false" customHeight="false" outlineLevel="0" collapsed="false">
      <c r="B21" s="23" t="s">
        <v>88</v>
      </c>
      <c r="C21" s="30" t="n">
        <v>500</v>
      </c>
      <c r="D21" s="23" t="s">
        <v>89</v>
      </c>
      <c r="J21" s="29" t="s">
        <v>90</v>
      </c>
      <c r="K21" s="15" t="s">
        <v>91</v>
      </c>
    </row>
    <row r="22" customFormat="false" ht="17" hidden="false" customHeight="false" outlineLevel="0" collapsed="false">
      <c r="J22" s="29" t="s">
        <v>92</v>
      </c>
      <c r="K22" s="15" t="s">
        <v>93</v>
      </c>
    </row>
    <row r="23" customFormat="false" ht="17" hidden="false" customHeight="false" outlineLevel="0" collapsed="false">
      <c r="B23" s="23" t="s">
        <v>94</v>
      </c>
      <c r="J23" s="29" t="s">
        <v>95</v>
      </c>
      <c r="K23" s="15" t="s">
        <v>96</v>
      </c>
    </row>
    <row r="24" customFormat="false" ht="17" hidden="false" customHeight="false" outlineLevel="0" collapsed="false">
      <c r="B24" s="23" t="s">
        <v>97</v>
      </c>
      <c r="C24" s="17" t="n">
        <v>20</v>
      </c>
      <c r="D24" s="15" t="s">
        <v>98</v>
      </c>
      <c r="J24" s="29" t="s">
        <v>99</v>
      </c>
      <c r="K24" s="15" t="s">
        <v>100</v>
      </c>
    </row>
    <row r="25" customFormat="false" ht="17" hidden="false" customHeight="false" outlineLevel="0" collapsed="false">
      <c r="B25" s="23" t="s">
        <v>101</v>
      </c>
      <c r="C25" s="17" t="n">
        <v>1</v>
      </c>
      <c r="J25" s="29"/>
    </row>
    <row r="26" customFormat="false" ht="17" hidden="false" customHeight="false" outlineLevel="0" collapsed="false">
      <c r="B26" s="23" t="s">
        <v>102</v>
      </c>
      <c r="C26" s="20" t="n">
        <v>1.5</v>
      </c>
    </row>
    <row r="29" customFormat="false" ht="17" hidden="false" customHeight="false" outlineLevel="0" collapsed="false">
      <c r="J29" s="31"/>
    </row>
    <row r="31" customFormat="false" ht="17" hidden="false" customHeight="false" outlineLevel="0" collapsed="false">
      <c r="B31" s="32" t="s">
        <v>103</v>
      </c>
      <c r="C31" s="33"/>
      <c r="D31" s="33"/>
      <c r="E31" s="33" t="n">
        <f aca="false">'FINANCIAL MODEL'!F7</f>
        <v>44409</v>
      </c>
      <c r="F31" s="33" t="n">
        <f aca="false">'FINANCIAL MODEL'!G7</f>
        <v>44440</v>
      </c>
      <c r="G31" s="33" t="n">
        <f aca="false">'FINANCIAL MODEL'!H7</f>
        <v>44470</v>
      </c>
      <c r="H31" s="33" t="n">
        <f aca="false">'FINANCIAL MODEL'!I7</f>
        <v>44501</v>
      </c>
      <c r="I31" s="33" t="n">
        <f aca="false">'FINANCIAL MODEL'!J7</f>
        <v>44531</v>
      </c>
      <c r="J31" s="33" t="n">
        <f aca="false">'FINANCIAL MODEL'!K7</f>
        <v>44562</v>
      </c>
      <c r="K31" s="33" t="n">
        <f aca="false">'FINANCIAL MODEL'!L7</f>
        <v>44593</v>
      </c>
      <c r="L31" s="33" t="n">
        <f aca="false">'FINANCIAL MODEL'!M7</f>
        <v>44621</v>
      </c>
      <c r="M31" s="33" t="n">
        <f aca="false">'FINANCIAL MODEL'!N7</f>
        <v>44652</v>
      </c>
      <c r="N31" s="33" t="n">
        <f aca="false">'FINANCIAL MODEL'!O7</f>
        <v>44682</v>
      </c>
      <c r="O31" s="33" t="n">
        <f aca="false">'FINANCIAL MODEL'!P7</f>
        <v>44713</v>
      </c>
      <c r="P31" s="33" t="n">
        <f aca="false">'FINANCIAL MODEL'!Q7</f>
        <v>44743</v>
      </c>
      <c r="Q31" s="33" t="n">
        <f aca="false">'FINANCIAL MODEL'!R7</f>
        <v>44774</v>
      </c>
      <c r="R31" s="33" t="n">
        <f aca="false">'FINANCIAL MODEL'!S7</f>
        <v>44805</v>
      </c>
      <c r="S31" s="33" t="n">
        <f aca="false">'FINANCIAL MODEL'!T7</f>
        <v>44835</v>
      </c>
      <c r="T31" s="33" t="n">
        <f aca="false">'FINANCIAL MODEL'!U7</f>
        <v>44866</v>
      </c>
      <c r="U31" s="33" t="n">
        <f aca="false">'FINANCIAL MODEL'!V7</f>
        <v>44896</v>
      </c>
      <c r="V31" s="33" t="n">
        <f aca="false">'FINANCIAL MODEL'!W7</f>
        <v>44927</v>
      </c>
      <c r="W31" s="33" t="n">
        <f aca="false">'FINANCIAL MODEL'!X7</f>
        <v>44958</v>
      </c>
      <c r="X31" s="33" t="n">
        <f aca="false">'FINANCIAL MODEL'!Y7</f>
        <v>44986</v>
      </c>
      <c r="Y31" s="33" t="n">
        <f aca="false">'FINANCIAL MODEL'!Z7</f>
        <v>45017</v>
      </c>
      <c r="Z31" s="33" t="n">
        <f aca="false">'FINANCIAL MODEL'!AA7</f>
        <v>45047</v>
      </c>
      <c r="AA31" s="33" t="n">
        <f aca="false">'FINANCIAL MODEL'!AB7</f>
        <v>45078</v>
      </c>
      <c r="AB31" s="33" t="n">
        <f aca="false">'FINANCIAL MODEL'!AC7</f>
        <v>45108</v>
      </c>
      <c r="AC31" s="33" t="n">
        <f aca="false">'FINANCIAL MODEL'!AD7</f>
        <v>45139</v>
      </c>
      <c r="AD31" s="33" t="n">
        <f aca="false">'FINANCIAL MODEL'!AE7</f>
        <v>45170</v>
      </c>
      <c r="AE31" s="33" t="n">
        <f aca="false">'FINANCIAL MODEL'!AF7</f>
        <v>45200</v>
      </c>
      <c r="AF31" s="33" t="n">
        <f aca="false">'FINANCIAL MODEL'!AG7</f>
        <v>45231</v>
      </c>
      <c r="AG31" s="33" t="n">
        <f aca="false">'FINANCIAL MODEL'!AH7</f>
        <v>45261</v>
      </c>
      <c r="AH31" s="33" t="n">
        <f aca="false">'FINANCIAL MODEL'!AI7</f>
        <v>45292</v>
      </c>
      <c r="AI31" s="33" t="n">
        <f aca="false">'FINANCIAL MODEL'!AJ7</f>
        <v>45323</v>
      </c>
      <c r="AJ31" s="33" t="n">
        <f aca="false">'FINANCIAL MODEL'!AK7</f>
        <v>45352</v>
      </c>
      <c r="AK31" s="33" t="n">
        <f aca="false">'FINANCIAL MODEL'!AL7</f>
        <v>45383</v>
      </c>
      <c r="AL31" s="33" t="n">
        <f aca="false">'FINANCIAL MODEL'!AM7</f>
        <v>45413</v>
      </c>
      <c r="AM31" s="33" t="n">
        <f aca="false">'FINANCIAL MODEL'!AN7</f>
        <v>45444</v>
      </c>
      <c r="AN31" s="33" t="n">
        <f aca="false">'FINANCIAL MODEL'!AO7</f>
        <v>45474</v>
      </c>
      <c r="AO31" s="33" t="n">
        <f aca="false">'FINANCIAL MODEL'!AP7</f>
        <v>45505</v>
      </c>
      <c r="AP31" s="33" t="n">
        <f aca="false">'FINANCIAL MODEL'!AQ7</f>
        <v>45536</v>
      </c>
      <c r="AQ31" s="33" t="n">
        <f aca="false">'FINANCIAL MODEL'!AR7</f>
        <v>45566</v>
      </c>
      <c r="AR31" s="33" t="n">
        <f aca="false">'FINANCIAL MODEL'!AS7</f>
        <v>45597</v>
      </c>
      <c r="AS31" s="33" t="n">
        <f aca="false">'FINANCIAL MODEL'!AT7</f>
        <v>45627</v>
      </c>
      <c r="AT31" s="33" t="n">
        <f aca="false">'FINANCIAL MODEL'!AU7</f>
        <v>45658</v>
      </c>
      <c r="AU31" s="33" t="n">
        <f aca="false">'FINANCIAL MODEL'!AV7</f>
        <v>45689</v>
      </c>
      <c r="AV31" s="33" t="n">
        <f aca="false">'FINANCIAL MODEL'!AW7</f>
        <v>45717</v>
      </c>
      <c r="AW31" s="33" t="n">
        <f aca="false">'FINANCIAL MODEL'!AX7</f>
        <v>45748</v>
      </c>
      <c r="AX31" s="33" t="n">
        <f aca="false">'FINANCIAL MODEL'!AY7</f>
        <v>45778</v>
      </c>
      <c r="AY31" s="33" t="n">
        <f aca="false">'FINANCIAL MODEL'!AZ7</f>
        <v>45809</v>
      </c>
      <c r="AZ31" s="33" t="n">
        <f aca="false">'FINANCIAL MODEL'!BA7</f>
        <v>45839</v>
      </c>
      <c r="BA31" s="33" t="n">
        <f aca="false">'FINANCIAL MODEL'!BB7</f>
        <v>45870</v>
      </c>
      <c r="BB31" s="33" t="n">
        <f aca="false">'FINANCIAL MODEL'!BC7</f>
        <v>45901</v>
      </c>
      <c r="BC31" s="33" t="n">
        <f aca="false">'FINANCIAL MODEL'!BD7</f>
        <v>45931</v>
      </c>
      <c r="BD31" s="33" t="n">
        <f aca="false">'FINANCIAL MODEL'!BE7</f>
        <v>45962</v>
      </c>
      <c r="BE31" s="33" t="n">
        <f aca="false">'FINANCIAL MODEL'!BF7</f>
        <v>45992</v>
      </c>
      <c r="BF31" s="33" t="n">
        <f aca="false">'FINANCIAL MODEL'!BG7</f>
        <v>46023</v>
      </c>
      <c r="BG31" s="33" t="n">
        <f aca="false">'FINANCIAL MODEL'!BH7</f>
        <v>46054</v>
      </c>
      <c r="BH31" s="33" t="n">
        <f aca="false">'FINANCIAL MODEL'!BI7</f>
        <v>46082</v>
      </c>
      <c r="BI31" s="33" t="n">
        <f aca="false">'FINANCIAL MODEL'!BJ7</f>
        <v>46113</v>
      </c>
      <c r="BJ31" s="33" t="n">
        <f aca="false">'FINANCIAL MODEL'!BK7</f>
        <v>46143</v>
      </c>
      <c r="BK31" s="33" t="n">
        <f aca="false">'FINANCIAL MODEL'!BL7</f>
        <v>46174</v>
      </c>
      <c r="BL31" s="33" t="n">
        <f aca="false">'FINANCIAL MODEL'!BM7</f>
        <v>46204</v>
      </c>
      <c r="BM31" s="33" t="n">
        <f aca="false">'FINANCIAL MODEL'!BN7</f>
        <v>46235</v>
      </c>
      <c r="BN31" s="33" t="n">
        <f aca="false">'FINANCIAL MODEL'!BO7</f>
        <v>46266</v>
      </c>
      <c r="BO31" s="33" t="n">
        <f aca="false">'FINANCIAL MODEL'!BP7</f>
        <v>46296</v>
      </c>
      <c r="BP31" s="33" t="n">
        <f aca="false">'FINANCIAL MODEL'!BQ7</f>
        <v>46327</v>
      </c>
      <c r="BQ31" s="33" t="n">
        <f aca="false">'FINANCIAL MODEL'!BR7</f>
        <v>46357</v>
      </c>
      <c r="BR31" s="33" t="n">
        <f aca="false">'FINANCIAL MODEL'!BS7</f>
        <v>46388</v>
      </c>
      <c r="BS31" s="33" t="n">
        <f aca="false">'FINANCIAL MODEL'!BT7</f>
        <v>46419</v>
      </c>
      <c r="BT31" s="33" t="n">
        <f aca="false">'FINANCIAL MODEL'!BU7</f>
        <v>46447</v>
      </c>
      <c r="BU31" s="33" t="n">
        <f aca="false">'FINANCIAL MODEL'!BV7</f>
        <v>46478</v>
      </c>
      <c r="BV31" s="33" t="n">
        <f aca="false">'FINANCIAL MODEL'!BW7</f>
        <v>46508</v>
      </c>
      <c r="BW31" s="33" t="n">
        <f aca="false">'FINANCIAL MODEL'!BX7</f>
        <v>46539</v>
      </c>
      <c r="BX31" s="33" t="n">
        <f aca="false">'FINANCIAL MODEL'!BY7</f>
        <v>46569</v>
      </c>
      <c r="BY31" s="33" t="n">
        <f aca="false">'FINANCIAL MODEL'!BZ7</f>
        <v>46600</v>
      </c>
      <c r="BZ31" s="33" t="n">
        <f aca="false">'FINANCIAL MODEL'!CA7</f>
        <v>46631</v>
      </c>
      <c r="CA31" s="33" t="n">
        <f aca="false">'FINANCIAL MODEL'!CB7</f>
        <v>46661</v>
      </c>
      <c r="CB31" s="33" t="n">
        <f aca="false">'FINANCIAL MODEL'!CC7</f>
        <v>46692</v>
      </c>
      <c r="CC31" s="33" t="n">
        <f aca="false">'FINANCIAL MODEL'!CD7</f>
        <v>46722</v>
      </c>
      <c r="CD31" s="33" t="n">
        <f aca="false">'FINANCIAL MODEL'!CE7</f>
        <v>46753</v>
      </c>
      <c r="CE31" s="33" t="n">
        <f aca="false">'FINANCIAL MODEL'!CF7</f>
        <v>46784</v>
      </c>
      <c r="CF31" s="33" t="n">
        <f aca="false">'FINANCIAL MODEL'!CG7</f>
        <v>46813</v>
      </c>
      <c r="CG31" s="33" t="n">
        <f aca="false">'FINANCIAL MODEL'!CH7</f>
        <v>46844</v>
      </c>
      <c r="CH31" s="33" t="n">
        <f aca="false">'FINANCIAL MODEL'!CI7</f>
        <v>46874</v>
      </c>
      <c r="CI31" s="33" t="n">
        <f aca="false">'FINANCIAL MODEL'!CJ7</f>
        <v>46905</v>
      </c>
      <c r="CJ31" s="33" t="n">
        <f aca="false">'FINANCIAL MODEL'!CK7</f>
        <v>46935</v>
      </c>
      <c r="CK31" s="33" t="n">
        <f aca="false">'FINANCIAL MODEL'!CL7</f>
        <v>46966</v>
      </c>
      <c r="CL31" s="33" t="n">
        <f aca="false">'FINANCIAL MODEL'!CM7</f>
        <v>46997</v>
      </c>
      <c r="CM31" s="33" t="n">
        <f aca="false">'FINANCIAL MODEL'!CN7</f>
        <v>47027</v>
      </c>
      <c r="CN31" s="33" t="n">
        <f aca="false">'FINANCIAL MODEL'!CO7</f>
        <v>47058</v>
      </c>
      <c r="CO31" s="33" t="n">
        <f aca="false">'FINANCIAL MODEL'!CP7</f>
        <v>47088</v>
      </c>
      <c r="CP31" s="33" t="n">
        <f aca="false">'FINANCIAL MODEL'!CQ7</f>
        <v>47119</v>
      </c>
      <c r="CQ31" s="33" t="n">
        <f aca="false">'FINANCIAL MODEL'!CR7</f>
        <v>47150</v>
      </c>
      <c r="CR31" s="33" t="n">
        <f aca="false">'FINANCIAL MODEL'!CS7</f>
        <v>47178</v>
      </c>
      <c r="CS31" s="33" t="n">
        <f aca="false">'FINANCIAL MODEL'!CT7</f>
        <v>47209</v>
      </c>
      <c r="CT31" s="33" t="n">
        <f aca="false">'FINANCIAL MODEL'!CU7</f>
        <v>47239</v>
      </c>
      <c r="CU31" s="33" t="n">
        <f aca="false">'FINANCIAL MODEL'!CV7</f>
        <v>47270</v>
      </c>
      <c r="CV31" s="33" t="n">
        <f aca="false">'FINANCIAL MODEL'!CW7</f>
        <v>47300</v>
      </c>
    </row>
    <row r="32" customFormat="false" ht="17" hidden="false" customHeight="false" outlineLevel="0" collapsed="false">
      <c r="A32" s="0" t="s">
        <v>104</v>
      </c>
      <c r="B32" s="34" t="s">
        <v>105</v>
      </c>
    </row>
    <row r="33" customFormat="false" ht="17" hidden="false" customHeight="false" outlineLevel="0" collapsed="false">
      <c r="B33" s="0" t="s">
        <v>106</v>
      </c>
      <c r="E33" s="35" t="n">
        <f aca="false">IF($C$4="Base",J11,IF($C$4="Best",K11,IF($C$4="Worst",L11,0)))</f>
        <v>3</v>
      </c>
      <c r="F33" s="36" t="n">
        <f aca="false">E33</f>
        <v>3</v>
      </c>
      <c r="G33" s="36" t="n">
        <f aca="false">F33</f>
        <v>3</v>
      </c>
      <c r="H33" s="36" t="n">
        <f aca="false">G33</f>
        <v>3</v>
      </c>
      <c r="I33" s="36" t="n">
        <f aca="false">H33</f>
        <v>3</v>
      </c>
      <c r="J33" s="36" t="n">
        <f aca="false">I33</f>
        <v>3</v>
      </c>
      <c r="K33" s="36" t="n">
        <f aca="false">J33</f>
        <v>3</v>
      </c>
      <c r="L33" s="36" t="n">
        <f aca="false">K33</f>
        <v>3</v>
      </c>
      <c r="M33" s="36" t="n">
        <f aca="false">L33</f>
        <v>3</v>
      </c>
      <c r="N33" s="36" t="n">
        <f aca="false">M33</f>
        <v>3</v>
      </c>
      <c r="O33" s="36" t="n">
        <f aca="false">N33</f>
        <v>3</v>
      </c>
      <c r="P33" s="36" t="n">
        <f aca="false">O33</f>
        <v>3</v>
      </c>
      <c r="Q33" s="36" t="n">
        <f aca="false">P33</f>
        <v>3</v>
      </c>
      <c r="R33" s="36" t="n">
        <f aca="false">Q33</f>
        <v>3</v>
      </c>
      <c r="S33" s="36" t="n">
        <f aca="false">R33</f>
        <v>3</v>
      </c>
      <c r="T33" s="36" t="n">
        <f aca="false">S33</f>
        <v>3</v>
      </c>
      <c r="U33" s="36" t="n">
        <f aca="false">T33</f>
        <v>3</v>
      </c>
      <c r="V33" s="36" t="n">
        <f aca="false">U33</f>
        <v>3</v>
      </c>
      <c r="W33" s="36" t="n">
        <f aca="false">V33</f>
        <v>3</v>
      </c>
      <c r="X33" s="36" t="n">
        <f aca="false">W33</f>
        <v>3</v>
      </c>
      <c r="Y33" s="36" t="n">
        <f aca="false">X33</f>
        <v>3</v>
      </c>
      <c r="Z33" s="36" t="n">
        <f aca="false">Y33</f>
        <v>3</v>
      </c>
      <c r="AA33" s="36" t="n">
        <f aca="false">Z33</f>
        <v>3</v>
      </c>
      <c r="AB33" s="36" t="n">
        <f aca="false">AA33</f>
        <v>3</v>
      </c>
      <c r="AC33" s="36" t="n">
        <f aca="false">AB33</f>
        <v>3</v>
      </c>
      <c r="AD33" s="36" t="n">
        <f aca="false">AC33</f>
        <v>3</v>
      </c>
      <c r="AE33" s="36" t="n">
        <f aca="false">AD33</f>
        <v>3</v>
      </c>
      <c r="AF33" s="36" t="n">
        <f aca="false">AE33</f>
        <v>3</v>
      </c>
      <c r="AG33" s="36" t="n">
        <f aca="false">AF33</f>
        <v>3</v>
      </c>
      <c r="AH33" s="36" t="n">
        <f aca="false">AG33</f>
        <v>3</v>
      </c>
      <c r="AI33" s="36" t="n">
        <f aca="false">AH33</f>
        <v>3</v>
      </c>
      <c r="AJ33" s="36" t="n">
        <f aca="false">AI33</f>
        <v>3</v>
      </c>
      <c r="AK33" s="36" t="n">
        <f aca="false">AJ33</f>
        <v>3</v>
      </c>
      <c r="AL33" s="36" t="n">
        <f aca="false">AK33</f>
        <v>3</v>
      </c>
      <c r="AM33" s="36" t="n">
        <f aca="false">AL33</f>
        <v>3</v>
      </c>
      <c r="AN33" s="36" t="n">
        <f aca="false">AM33</f>
        <v>3</v>
      </c>
      <c r="AO33" s="36" t="n">
        <f aca="false">AN33</f>
        <v>3</v>
      </c>
      <c r="AP33" s="36" t="n">
        <f aca="false">AO33</f>
        <v>3</v>
      </c>
      <c r="AQ33" s="36" t="n">
        <f aca="false">AP33</f>
        <v>3</v>
      </c>
      <c r="AR33" s="36" t="n">
        <f aca="false">AQ33</f>
        <v>3</v>
      </c>
      <c r="AS33" s="36" t="n">
        <f aca="false">AR33</f>
        <v>3</v>
      </c>
      <c r="AT33" s="36" t="n">
        <f aca="false">AS33</f>
        <v>3</v>
      </c>
      <c r="AU33" s="36" t="n">
        <f aca="false">AT33</f>
        <v>3</v>
      </c>
      <c r="AV33" s="36" t="n">
        <f aca="false">AU33</f>
        <v>3</v>
      </c>
      <c r="AW33" s="36" t="n">
        <f aca="false">AV33</f>
        <v>3</v>
      </c>
      <c r="AX33" s="36" t="n">
        <f aca="false">AW33</f>
        <v>3</v>
      </c>
      <c r="AY33" s="36" t="n">
        <f aca="false">AX33</f>
        <v>3</v>
      </c>
      <c r="AZ33" s="36" t="n">
        <f aca="false">AY33</f>
        <v>3</v>
      </c>
      <c r="BA33" s="36" t="n">
        <f aca="false">AZ33</f>
        <v>3</v>
      </c>
      <c r="BB33" s="36" t="n">
        <f aca="false">BA33</f>
        <v>3</v>
      </c>
      <c r="BC33" s="36" t="n">
        <f aca="false">BB33</f>
        <v>3</v>
      </c>
      <c r="BD33" s="36" t="n">
        <f aca="false">BC33</f>
        <v>3</v>
      </c>
      <c r="BE33" s="36" t="n">
        <f aca="false">BD33</f>
        <v>3</v>
      </c>
      <c r="BF33" s="36" t="n">
        <f aca="false">BE33</f>
        <v>3</v>
      </c>
      <c r="BG33" s="36" t="n">
        <f aca="false">BF33</f>
        <v>3</v>
      </c>
      <c r="BH33" s="36" t="n">
        <f aca="false">BG33</f>
        <v>3</v>
      </c>
      <c r="BI33" s="36" t="n">
        <f aca="false">BH33</f>
        <v>3</v>
      </c>
      <c r="BJ33" s="36" t="n">
        <f aca="false">BI33</f>
        <v>3</v>
      </c>
      <c r="BK33" s="36" t="n">
        <f aca="false">BJ33</f>
        <v>3</v>
      </c>
      <c r="BL33" s="36" t="n">
        <f aca="false">BK33</f>
        <v>3</v>
      </c>
      <c r="BM33" s="36" t="n">
        <f aca="false">BL33</f>
        <v>3</v>
      </c>
      <c r="BN33" s="36" t="n">
        <f aca="false">BM33</f>
        <v>3</v>
      </c>
      <c r="BO33" s="36" t="n">
        <f aca="false">BN33</f>
        <v>3</v>
      </c>
      <c r="BP33" s="36" t="n">
        <f aca="false">BO33</f>
        <v>3</v>
      </c>
      <c r="BQ33" s="36" t="n">
        <f aca="false">BP33</f>
        <v>3</v>
      </c>
      <c r="BR33" s="36" t="n">
        <f aca="false">BQ33</f>
        <v>3</v>
      </c>
      <c r="BS33" s="36" t="n">
        <f aca="false">BR33</f>
        <v>3</v>
      </c>
      <c r="BT33" s="36" t="n">
        <f aca="false">BS33</f>
        <v>3</v>
      </c>
      <c r="BU33" s="36" t="n">
        <f aca="false">BT33</f>
        <v>3</v>
      </c>
      <c r="BV33" s="36" t="n">
        <f aca="false">BU33</f>
        <v>3</v>
      </c>
      <c r="BW33" s="36" t="n">
        <f aca="false">BV33</f>
        <v>3</v>
      </c>
      <c r="BX33" s="36" t="n">
        <f aca="false">BW33</f>
        <v>3</v>
      </c>
      <c r="BY33" s="36" t="n">
        <f aca="false">BX33</f>
        <v>3</v>
      </c>
      <c r="BZ33" s="36" t="n">
        <f aca="false">BY33</f>
        <v>3</v>
      </c>
      <c r="CA33" s="36" t="n">
        <f aca="false">BZ33</f>
        <v>3</v>
      </c>
      <c r="CB33" s="36" t="n">
        <f aca="false">CA33</f>
        <v>3</v>
      </c>
      <c r="CC33" s="36" t="n">
        <f aca="false">CB33</f>
        <v>3</v>
      </c>
      <c r="CD33" s="36" t="n">
        <f aca="false">CC33</f>
        <v>3</v>
      </c>
      <c r="CE33" s="36" t="n">
        <f aca="false">CD33</f>
        <v>3</v>
      </c>
      <c r="CF33" s="36" t="n">
        <f aca="false">CE33</f>
        <v>3</v>
      </c>
      <c r="CG33" s="36" t="n">
        <f aca="false">CF33</f>
        <v>3</v>
      </c>
      <c r="CH33" s="36" t="n">
        <f aca="false">CG33</f>
        <v>3</v>
      </c>
      <c r="CI33" s="36" t="n">
        <f aca="false">CH33</f>
        <v>3</v>
      </c>
      <c r="CJ33" s="36" t="n">
        <f aca="false">CI33</f>
        <v>3</v>
      </c>
      <c r="CK33" s="36" t="n">
        <f aca="false">CJ33</f>
        <v>3</v>
      </c>
      <c r="CL33" s="36" t="n">
        <f aca="false">CK33</f>
        <v>3</v>
      </c>
      <c r="CM33" s="36" t="n">
        <f aca="false">CL33</f>
        <v>3</v>
      </c>
      <c r="CN33" s="36" t="n">
        <f aca="false">CM33</f>
        <v>3</v>
      </c>
      <c r="CO33" s="36" t="n">
        <f aca="false">CN33</f>
        <v>3</v>
      </c>
      <c r="CP33" s="36" t="n">
        <f aca="false">CO33</f>
        <v>3</v>
      </c>
      <c r="CQ33" s="36" t="n">
        <f aca="false">CP33</f>
        <v>3</v>
      </c>
      <c r="CR33" s="36" t="n">
        <f aca="false">CQ33</f>
        <v>3</v>
      </c>
      <c r="CS33" s="36" t="n">
        <f aca="false">CR33</f>
        <v>3</v>
      </c>
      <c r="CT33" s="36" t="n">
        <f aca="false">CS33</f>
        <v>3</v>
      </c>
      <c r="CU33" s="36" t="n">
        <f aca="false">CT33</f>
        <v>3</v>
      </c>
      <c r="CV33" s="36" t="n">
        <f aca="false">CU33</f>
        <v>3</v>
      </c>
    </row>
    <row r="34" customFormat="false" ht="17" hidden="false" customHeight="false" outlineLevel="0" collapsed="false">
      <c r="B34" s="0" t="s">
        <v>107</v>
      </c>
      <c r="E34" s="37" t="n">
        <f aca="false">IF($C$4="Base", $J6,IF($C$4="Best",$K6,IF($C$4="Worst",$L6,0)))</f>
        <v>0.5</v>
      </c>
      <c r="F34" s="37" t="n">
        <f aca="false">IF($C$4="Base", $J6,IF($C$4="Best",$K6,IF($C$4="Worst",$L6,0)))</f>
        <v>0.5</v>
      </c>
      <c r="G34" s="37" t="n">
        <f aca="false">IF($C$4="Base", $J6,IF($C$4="Best",$K6,IF($C$4="Worst",$L6,0)))</f>
        <v>0.5</v>
      </c>
      <c r="H34" s="37" t="n">
        <f aca="false">IF($C$4="Base", $J6,IF($C$4="Best",$K6,IF($C$4="Worst",$L6,0)))</f>
        <v>0.5</v>
      </c>
      <c r="I34" s="37" t="n">
        <f aca="false">IF($C$4="Base", $J6,IF($C$4="Best",$K6,IF($C$4="Worst",$L6,0)))</f>
        <v>0.5</v>
      </c>
      <c r="J34" s="37" t="n">
        <f aca="false">IF($C$4="Base", $J6,IF($C$4="Best",$K6,IF($C$4="Worst",$L6,0)))</f>
        <v>0.5</v>
      </c>
      <c r="K34" s="37" t="n">
        <f aca="false">IF($C$4="Base", $J6,IF($C$4="Best",$K6,IF($C$4="Worst",$L6,0)))</f>
        <v>0.5</v>
      </c>
      <c r="L34" s="37" t="n">
        <f aca="false">IF($C$4="Base", $J6,IF($C$4="Best",$K6,IF($C$4="Worst",$L6,0)))</f>
        <v>0.5</v>
      </c>
      <c r="M34" s="37" t="n">
        <f aca="false">IF($C$4="Base", $J6,IF($C$4="Best",$K6,IF($C$4="Worst",$L6,0)))</f>
        <v>0.5</v>
      </c>
      <c r="N34" s="37" t="n">
        <f aca="false">IF($C$4="Base", $J6,IF($C$4="Best",$K6,IF($C$4="Worst",$L6,0)))</f>
        <v>0.5</v>
      </c>
      <c r="O34" s="37" t="n">
        <f aca="false">IF($C$4="Base", $J6,IF($C$4="Best",$K6,IF($C$4="Worst",$L6,0)))</f>
        <v>0.5</v>
      </c>
      <c r="P34" s="37" t="n">
        <f aca="false">IF($C$4="Base", $J6,IF($C$4="Best",$K6,IF($C$4="Worst",$L6,0)))</f>
        <v>0.5</v>
      </c>
      <c r="Q34" s="37" t="n">
        <f aca="false">IF($C$4="Base", $J6,IF($C$4="Best",$K6,IF($C$4="Worst",$L6,0)))</f>
        <v>0.5</v>
      </c>
      <c r="R34" s="37" t="n">
        <f aca="false">IF($C$4="Base", $J6,IF($C$4="Best",$K6,IF($C$4="Worst",$L6,0)))</f>
        <v>0.5</v>
      </c>
      <c r="S34" s="37" t="n">
        <f aca="false">IF($C$4="Base", $J6,IF($C$4="Best",$K6,IF($C$4="Worst",$L6,0)))</f>
        <v>0.5</v>
      </c>
      <c r="T34" s="37" t="n">
        <f aca="false">IF($C$4="Base", $J6,IF($C$4="Best",$K6,IF($C$4="Worst",$L6,0)))</f>
        <v>0.5</v>
      </c>
      <c r="U34" s="37" t="n">
        <f aca="false">IF($C$4="Base", $J6,IF($C$4="Best",$K6,IF($C$4="Worst",$L6,0)))</f>
        <v>0.5</v>
      </c>
      <c r="V34" s="37" t="n">
        <f aca="false">IF($C$4="Base", $J6,IF($C$4="Best",$K6,IF($C$4="Worst",$L6,0)))</f>
        <v>0.5</v>
      </c>
      <c r="W34" s="37" t="n">
        <f aca="false">IF($C$4="Base", $J6,IF($C$4="Best",$K6,IF($C$4="Worst",$L6,0)))</f>
        <v>0.5</v>
      </c>
      <c r="X34" s="37" t="n">
        <f aca="false">IF($C$4="Base", $J6,IF($C$4="Best",$K6,IF($C$4="Worst",$L6,0)))</f>
        <v>0.5</v>
      </c>
      <c r="Y34" s="37" t="n">
        <f aca="false">IF($C$4="Base", $J6,IF($C$4="Best",$K6,IF($C$4="Worst",$L6,0)))</f>
        <v>0.5</v>
      </c>
      <c r="Z34" s="37" t="n">
        <f aca="false">IF($C$4="Base", $J6,IF($C$4="Best",$K6,IF($C$4="Worst",$L6,0)))</f>
        <v>0.5</v>
      </c>
      <c r="AA34" s="37" t="n">
        <f aca="false">IF($C$4="Base", $J6,IF($C$4="Best",$K6,IF($C$4="Worst",$L6,0)))</f>
        <v>0.5</v>
      </c>
      <c r="AB34" s="37" t="n">
        <f aca="false">IF($C$4="Base", $J6,IF($C$4="Best",$K6,IF($C$4="Worst",$L6,0)))</f>
        <v>0.5</v>
      </c>
      <c r="AC34" s="37" t="n">
        <f aca="false">IF($C$4="Base", $J6,IF($C$4="Best",$K6,IF($C$4="Worst",$L6,0)))</f>
        <v>0.5</v>
      </c>
      <c r="AD34" s="37" t="n">
        <f aca="false">IF($C$4="Base", $J6,IF($C$4="Best",$K6,IF($C$4="Worst",$L6,0)))</f>
        <v>0.5</v>
      </c>
      <c r="AE34" s="37" t="n">
        <f aca="false">IF($C$4="Base", $J6,IF($C$4="Best",$K6,IF($C$4="Worst",$L6,0)))</f>
        <v>0.5</v>
      </c>
      <c r="AF34" s="37" t="n">
        <f aca="false">IF($C$4="Base", $J6,IF($C$4="Best",$K6,IF($C$4="Worst",$L6,0)))</f>
        <v>0.5</v>
      </c>
      <c r="AG34" s="37" t="n">
        <f aca="false">IF($C$4="Base", $J6,IF($C$4="Best",$K6,IF($C$4="Worst",$L6,0)))</f>
        <v>0.5</v>
      </c>
      <c r="AH34" s="37" t="n">
        <f aca="false">IF($C$4="Base", $J6,IF($C$4="Best",$K6,IF($C$4="Worst",$L6,0)))</f>
        <v>0.5</v>
      </c>
      <c r="AI34" s="37" t="n">
        <f aca="false">IF($C$4="Base", $J6,IF($C$4="Best",$K6,IF($C$4="Worst",$L6,0)))</f>
        <v>0.5</v>
      </c>
      <c r="AJ34" s="37" t="n">
        <f aca="false">IF($C$4="Base", $J6,IF($C$4="Best",$K6,IF($C$4="Worst",$L6,0)))</f>
        <v>0.5</v>
      </c>
      <c r="AK34" s="37" t="n">
        <f aca="false">IF($C$4="Base", $J6,IF($C$4="Best",$K6,IF($C$4="Worst",$L6,0)))</f>
        <v>0.5</v>
      </c>
      <c r="AL34" s="37" t="n">
        <f aca="false">IF($C$4="Base", $J6,IF($C$4="Best",$K6,IF($C$4="Worst",$L6,0)))</f>
        <v>0.5</v>
      </c>
      <c r="AM34" s="37" t="n">
        <f aca="false">IF($C$4="Base", $J6,IF($C$4="Best",$K6,IF($C$4="Worst",$L6,0)))</f>
        <v>0.5</v>
      </c>
      <c r="AN34" s="37" t="n">
        <f aca="false">IF($C$4="Base", $J6,IF($C$4="Best",$K6,IF($C$4="Worst",$L6,0)))</f>
        <v>0.5</v>
      </c>
      <c r="AO34" s="37" t="n">
        <f aca="false">IF($C$4="Base", $J6,IF($C$4="Best",$K6,IF($C$4="Worst",$L6,0)))</f>
        <v>0.5</v>
      </c>
      <c r="AP34" s="37" t="n">
        <f aca="false">IF($C$4="Base", $J6,IF($C$4="Best",$K6,IF($C$4="Worst",$L6,0)))</f>
        <v>0.5</v>
      </c>
      <c r="AQ34" s="37" t="n">
        <f aca="false">IF($C$4="Base", $J6,IF($C$4="Best",$K6,IF($C$4="Worst",$L6,0)))</f>
        <v>0.5</v>
      </c>
      <c r="AR34" s="37" t="n">
        <f aca="false">IF($C$4="Base", $J6,IF($C$4="Best",$K6,IF($C$4="Worst",$L6,0)))</f>
        <v>0.5</v>
      </c>
      <c r="AS34" s="37" t="n">
        <f aca="false">IF($C$4="Base", $J6,IF($C$4="Best",$K6,IF($C$4="Worst",$L6,0)))</f>
        <v>0.5</v>
      </c>
      <c r="AT34" s="37" t="n">
        <f aca="false">IF($C$4="Base", $J6,IF($C$4="Best",$K6,IF($C$4="Worst",$L6,0)))</f>
        <v>0.5</v>
      </c>
      <c r="AU34" s="37" t="n">
        <f aca="false">IF($C$4="Base", $J6,IF($C$4="Best",$K6,IF($C$4="Worst",$L6,0)))</f>
        <v>0.5</v>
      </c>
      <c r="AV34" s="37" t="n">
        <f aca="false">IF($C$4="Base", $J6,IF($C$4="Best",$K6,IF($C$4="Worst",$L6,0)))</f>
        <v>0.5</v>
      </c>
      <c r="AW34" s="37" t="n">
        <f aca="false">IF($C$4="Base", $J6,IF($C$4="Best",$K6,IF($C$4="Worst",$L6,0)))</f>
        <v>0.5</v>
      </c>
      <c r="AX34" s="37" t="n">
        <f aca="false">IF($C$4="Base", $J6,IF($C$4="Best",$K6,IF($C$4="Worst",$L6,0)))</f>
        <v>0.5</v>
      </c>
      <c r="AY34" s="37" t="n">
        <f aca="false">IF($C$4="Base", $J6,IF($C$4="Best",$K6,IF($C$4="Worst",$L6,0)))</f>
        <v>0.5</v>
      </c>
      <c r="AZ34" s="37" t="n">
        <f aca="false">IF($C$4="Base", $J6,IF($C$4="Best",$K6,IF($C$4="Worst",$L6,0)))</f>
        <v>0.5</v>
      </c>
      <c r="BA34" s="37" t="n">
        <f aca="false">IF($C$4="Base", $J6,IF($C$4="Best",$K6,IF($C$4="Worst",$L6,0)))</f>
        <v>0.5</v>
      </c>
      <c r="BB34" s="37" t="n">
        <f aca="false">IF($C$4="Base", $J6,IF($C$4="Best",$K6,IF($C$4="Worst",$L6,0)))</f>
        <v>0.5</v>
      </c>
      <c r="BC34" s="37" t="n">
        <f aca="false">IF($C$4="Base", $J6,IF($C$4="Best",$K6,IF($C$4="Worst",$L6,0)))</f>
        <v>0.5</v>
      </c>
      <c r="BD34" s="37" t="n">
        <f aca="false">IF($C$4="Base", $J6,IF($C$4="Best",$K6,IF($C$4="Worst",$L6,0)))</f>
        <v>0.5</v>
      </c>
      <c r="BE34" s="37" t="n">
        <f aca="false">IF($C$4="Base", $J6,IF($C$4="Best",$K6,IF($C$4="Worst",$L6,0)))</f>
        <v>0.5</v>
      </c>
      <c r="BF34" s="37" t="n">
        <f aca="false">IF($C$4="Base", $J6,IF($C$4="Best",$K6,IF($C$4="Worst",$L6,0)))</f>
        <v>0.5</v>
      </c>
      <c r="BG34" s="37" t="n">
        <f aca="false">IF($C$4="Base", $J6,IF($C$4="Best",$K6,IF($C$4="Worst",$L6,0)))</f>
        <v>0.5</v>
      </c>
      <c r="BH34" s="37" t="n">
        <f aca="false">IF($C$4="Base", $J6,IF($C$4="Best",$K6,IF($C$4="Worst",$L6,0)))</f>
        <v>0.5</v>
      </c>
      <c r="BI34" s="37" t="n">
        <f aca="false">IF($C$4="Base", $J6,IF($C$4="Best",$K6,IF($C$4="Worst",$L6,0)))</f>
        <v>0.5</v>
      </c>
      <c r="BJ34" s="37" t="n">
        <f aca="false">IF($C$4="Base", $J6,IF($C$4="Best",$K6,IF($C$4="Worst",$L6,0)))</f>
        <v>0.5</v>
      </c>
      <c r="BK34" s="37" t="n">
        <f aca="false">IF($C$4="Base", $J6,IF($C$4="Best",$K6,IF($C$4="Worst",$L6,0)))</f>
        <v>0.5</v>
      </c>
      <c r="BL34" s="37" t="n">
        <f aca="false">IF($C$4="Base", $J6,IF($C$4="Best",$K6,IF($C$4="Worst",$L6,0)))</f>
        <v>0.5</v>
      </c>
      <c r="BM34" s="37" t="n">
        <f aca="false">IF($C$4="Base", $J6,IF($C$4="Best",$K6,IF($C$4="Worst",$L6,0)))</f>
        <v>0.5</v>
      </c>
      <c r="BN34" s="37" t="n">
        <f aca="false">IF($C$4="Base", $J6,IF($C$4="Best",$K6,IF($C$4="Worst",$L6,0)))</f>
        <v>0.5</v>
      </c>
      <c r="BO34" s="37" t="n">
        <f aca="false">IF($C$4="Base", $J6,IF($C$4="Best",$K6,IF($C$4="Worst",$L6,0)))</f>
        <v>0.5</v>
      </c>
      <c r="BP34" s="37" t="n">
        <f aca="false">IF($C$4="Base", $J6,IF($C$4="Best",$K6,IF($C$4="Worst",$L6,0)))</f>
        <v>0.5</v>
      </c>
      <c r="BQ34" s="37" t="n">
        <f aca="false">IF($C$4="Base", $J6,IF($C$4="Best",$K6,IF($C$4="Worst",$L6,0)))</f>
        <v>0.5</v>
      </c>
      <c r="BR34" s="37" t="n">
        <f aca="false">IF($C$4="Base", $J6,IF($C$4="Best",$K6,IF($C$4="Worst",$L6,0)))</f>
        <v>0.5</v>
      </c>
      <c r="BS34" s="37" t="n">
        <f aca="false">IF($C$4="Base", $J6,IF($C$4="Best",$K6,IF($C$4="Worst",$L6,0)))</f>
        <v>0.5</v>
      </c>
      <c r="BT34" s="37" t="n">
        <f aca="false">IF($C$4="Base", $J6,IF($C$4="Best",$K6,IF($C$4="Worst",$L6,0)))</f>
        <v>0.5</v>
      </c>
      <c r="BU34" s="37" t="n">
        <f aca="false">IF($C$4="Base", $J6,IF($C$4="Best",$K6,IF($C$4="Worst",$L6,0)))</f>
        <v>0.5</v>
      </c>
      <c r="BV34" s="37" t="n">
        <f aca="false">IF($C$4="Base", $J6,IF($C$4="Best",$K6,IF($C$4="Worst",$L6,0)))</f>
        <v>0.5</v>
      </c>
      <c r="BW34" s="37" t="n">
        <f aca="false">IF($C$4="Base", $J6,IF($C$4="Best",$K6,IF($C$4="Worst",$L6,0)))</f>
        <v>0.5</v>
      </c>
      <c r="BX34" s="37" t="n">
        <f aca="false">IF($C$4="Base", $J6,IF($C$4="Best",$K6,IF($C$4="Worst",$L6,0)))</f>
        <v>0.5</v>
      </c>
      <c r="BY34" s="37" t="n">
        <f aca="false">IF($C$4="Base", $J6,IF($C$4="Best",$K6,IF($C$4="Worst",$L6,0)))</f>
        <v>0.5</v>
      </c>
      <c r="BZ34" s="37" t="n">
        <f aca="false">IF($C$4="Base", $J6,IF($C$4="Best",$K6,IF($C$4="Worst",$L6,0)))</f>
        <v>0.5</v>
      </c>
      <c r="CA34" s="37" t="n">
        <f aca="false">IF($C$4="Base", $J6,IF($C$4="Best",$K6,IF($C$4="Worst",$L6,0)))</f>
        <v>0.5</v>
      </c>
      <c r="CB34" s="37" t="n">
        <f aca="false">IF($C$4="Base", $J6,IF($C$4="Best",$K6,IF($C$4="Worst",$L6,0)))</f>
        <v>0.5</v>
      </c>
      <c r="CC34" s="37" t="n">
        <f aca="false">IF($C$4="Base", $J6,IF($C$4="Best",$K6,IF($C$4="Worst",$L6,0)))</f>
        <v>0.5</v>
      </c>
      <c r="CD34" s="37" t="n">
        <f aca="false">IF($C$4="Base", $J6,IF($C$4="Best",$K6,IF($C$4="Worst",$L6,0)))</f>
        <v>0.5</v>
      </c>
      <c r="CE34" s="37" t="n">
        <f aca="false">IF($C$4="Base", $J6,IF($C$4="Best",$K6,IF($C$4="Worst",$L6,0)))</f>
        <v>0.5</v>
      </c>
      <c r="CF34" s="37" t="n">
        <f aca="false">IF($C$4="Base", $J6,IF($C$4="Best",$K6,IF($C$4="Worst",$L6,0)))</f>
        <v>0.5</v>
      </c>
      <c r="CG34" s="37" t="n">
        <f aca="false">IF($C$4="Base", $J6,IF($C$4="Best",$K6,IF($C$4="Worst",$L6,0)))</f>
        <v>0.5</v>
      </c>
      <c r="CH34" s="37" t="n">
        <f aca="false">IF($C$4="Base", $J6,IF($C$4="Best",$K6,IF($C$4="Worst",$L6,0)))</f>
        <v>0.5</v>
      </c>
      <c r="CI34" s="37" t="n">
        <f aca="false">IF($C$4="Base", $J6,IF($C$4="Best",$K6,IF($C$4="Worst",$L6,0)))</f>
        <v>0.5</v>
      </c>
      <c r="CJ34" s="37" t="n">
        <f aca="false">IF($C$4="Base", $J6,IF($C$4="Best",$K6,IF($C$4="Worst",$L6,0)))</f>
        <v>0.5</v>
      </c>
      <c r="CK34" s="37" t="n">
        <f aca="false">IF($C$4="Base", $J6,IF($C$4="Best",$K6,IF($C$4="Worst",$L6,0)))</f>
        <v>0.5</v>
      </c>
      <c r="CL34" s="37" t="n">
        <f aca="false">IF($C$4="Base", $J6,IF($C$4="Best",$K6,IF($C$4="Worst",$L6,0)))</f>
        <v>0.5</v>
      </c>
      <c r="CM34" s="37" t="n">
        <f aca="false">IF($C$4="Base", $J6,IF($C$4="Best",$K6,IF($C$4="Worst",$L6,0)))</f>
        <v>0.5</v>
      </c>
      <c r="CN34" s="37" t="n">
        <f aca="false">IF($C$4="Base", $J6,IF($C$4="Best",$K6,IF($C$4="Worst",$L6,0)))</f>
        <v>0.5</v>
      </c>
      <c r="CO34" s="37" t="n">
        <f aca="false">IF($C$4="Base", $J6,IF($C$4="Best",$K6,IF($C$4="Worst",$L6,0)))</f>
        <v>0.5</v>
      </c>
      <c r="CP34" s="37" t="n">
        <f aca="false">IF($C$4="Base", $J6,IF($C$4="Best",$K6,IF($C$4="Worst",$L6,0)))</f>
        <v>0.5</v>
      </c>
      <c r="CQ34" s="37" t="n">
        <f aca="false">IF($C$4="Base", $J6,IF($C$4="Best",$K6,IF($C$4="Worst",$L6,0)))</f>
        <v>0.5</v>
      </c>
      <c r="CR34" s="37" t="n">
        <f aca="false">IF($C$4="Base", $J6,IF($C$4="Best",$K6,IF($C$4="Worst",$L6,0)))</f>
        <v>0.5</v>
      </c>
      <c r="CS34" s="37" t="n">
        <f aca="false">IF($C$4="Base", $J6,IF($C$4="Best",$K6,IF($C$4="Worst",$L6,0)))</f>
        <v>0.5</v>
      </c>
      <c r="CT34" s="37" t="n">
        <f aca="false">IF($C$4="Base", $J6,IF($C$4="Best",$K6,IF($C$4="Worst",$L6,0)))</f>
        <v>0.5</v>
      </c>
      <c r="CU34" s="37" t="n">
        <f aca="false">IF($C$4="Base", $J6,IF($C$4="Best",$K6,IF($C$4="Worst",$L6,0)))</f>
        <v>0.5</v>
      </c>
      <c r="CV34" s="37" t="n">
        <f aca="false">IF($C$4="Base", $J6,IF($C$4="Best",$K6,IF($C$4="Worst",$L6,0)))</f>
        <v>0.5</v>
      </c>
    </row>
    <row r="35" customFormat="false" ht="17" hidden="false" customHeight="false" outlineLevel="0" collapsed="false">
      <c r="B35" s="23" t="s">
        <v>108</v>
      </c>
      <c r="E35" s="38" t="n">
        <f aca="false">IF($C$4="Base", $J8,IF($C$4="Best",$K8,IF($C$4="Worst",$L8,0)))</f>
        <v>8.58333333333333</v>
      </c>
      <c r="F35" s="38" t="n">
        <f aca="false">E35</f>
        <v>8.58333333333333</v>
      </c>
      <c r="G35" s="38" t="n">
        <f aca="false">F35</f>
        <v>8.58333333333333</v>
      </c>
      <c r="H35" s="38" t="n">
        <f aca="false">G35</f>
        <v>8.58333333333333</v>
      </c>
      <c r="I35" s="38" t="n">
        <f aca="false">H35</f>
        <v>8.58333333333333</v>
      </c>
      <c r="J35" s="38" t="n">
        <f aca="false">I35</f>
        <v>8.58333333333333</v>
      </c>
      <c r="K35" s="38" t="n">
        <f aca="false">J35</f>
        <v>8.58333333333333</v>
      </c>
      <c r="L35" s="38" t="n">
        <f aca="false">K35</f>
        <v>8.58333333333333</v>
      </c>
      <c r="M35" s="38" t="n">
        <f aca="false">L35</f>
        <v>8.58333333333333</v>
      </c>
      <c r="N35" s="38" t="n">
        <f aca="false">M35</f>
        <v>8.58333333333333</v>
      </c>
      <c r="O35" s="38" t="n">
        <f aca="false">N35</f>
        <v>8.58333333333333</v>
      </c>
      <c r="P35" s="38" t="n">
        <f aca="false">O35</f>
        <v>8.58333333333333</v>
      </c>
      <c r="Q35" s="38" t="n">
        <f aca="false">P35</f>
        <v>8.58333333333333</v>
      </c>
      <c r="R35" s="38" t="n">
        <f aca="false">Q35</f>
        <v>8.58333333333333</v>
      </c>
      <c r="S35" s="38" t="n">
        <f aca="false">R35</f>
        <v>8.58333333333333</v>
      </c>
      <c r="T35" s="38" t="n">
        <f aca="false">S35</f>
        <v>8.58333333333333</v>
      </c>
      <c r="U35" s="38" t="n">
        <f aca="false">T35</f>
        <v>8.58333333333333</v>
      </c>
      <c r="V35" s="38" t="n">
        <f aca="false">U35</f>
        <v>8.58333333333333</v>
      </c>
      <c r="W35" s="38" t="n">
        <f aca="false">V35</f>
        <v>8.58333333333333</v>
      </c>
      <c r="X35" s="38" t="n">
        <f aca="false">W35</f>
        <v>8.58333333333333</v>
      </c>
      <c r="Y35" s="38" t="n">
        <f aca="false">X35</f>
        <v>8.58333333333333</v>
      </c>
      <c r="Z35" s="38" t="n">
        <f aca="false">Y35</f>
        <v>8.58333333333333</v>
      </c>
      <c r="AA35" s="38" t="n">
        <f aca="false">Z35</f>
        <v>8.58333333333333</v>
      </c>
      <c r="AB35" s="38" t="n">
        <f aca="false">AA35</f>
        <v>8.58333333333333</v>
      </c>
      <c r="AC35" s="38" t="n">
        <f aca="false">AB35</f>
        <v>8.58333333333333</v>
      </c>
      <c r="AD35" s="38" t="n">
        <f aca="false">AC35</f>
        <v>8.58333333333333</v>
      </c>
      <c r="AE35" s="38" t="n">
        <f aca="false">AD35</f>
        <v>8.58333333333333</v>
      </c>
      <c r="AF35" s="38" t="n">
        <f aca="false">AE35</f>
        <v>8.58333333333333</v>
      </c>
      <c r="AG35" s="38" t="n">
        <f aca="false">AF35</f>
        <v>8.58333333333333</v>
      </c>
      <c r="AH35" s="38" t="n">
        <f aca="false">AG35</f>
        <v>8.58333333333333</v>
      </c>
      <c r="AI35" s="38" t="n">
        <f aca="false">AH35</f>
        <v>8.58333333333333</v>
      </c>
      <c r="AJ35" s="38" t="n">
        <f aca="false">AI35</f>
        <v>8.58333333333333</v>
      </c>
      <c r="AK35" s="38" t="n">
        <f aca="false">AJ35</f>
        <v>8.58333333333333</v>
      </c>
      <c r="AL35" s="38" t="n">
        <f aca="false">AK35</f>
        <v>8.58333333333333</v>
      </c>
      <c r="AM35" s="38" t="n">
        <f aca="false">AL35</f>
        <v>8.58333333333333</v>
      </c>
      <c r="AN35" s="38" t="n">
        <f aca="false">AM35</f>
        <v>8.58333333333333</v>
      </c>
      <c r="AO35" s="38" t="n">
        <f aca="false">AN35</f>
        <v>8.58333333333333</v>
      </c>
      <c r="AP35" s="38" t="n">
        <f aca="false">AO35</f>
        <v>8.58333333333333</v>
      </c>
      <c r="AQ35" s="38" t="n">
        <f aca="false">AP35</f>
        <v>8.58333333333333</v>
      </c>
      <c r="AR35" s="38" t="n">
        <f aca="false">AQ35</f>
        <v>8.58333333333333</v>
      </c>
      <c r="AS35" s="38" t="n">
        <f aca="false">AR35</f>
        <v>8.58333333333333</v>
      </c>
      <c r="AT35" s="38" t="n">
        <f aca="false">AS35</f>
        <v>8.58333333333333</v>
      </c>
      <c r="AU35" s="38" t="n">
        <f aca="false">AT35</f>
        <v>8.58333333333333</v>
      </c>
      <c r="AV35" s="38" t="n">
        <f aca="false">AU35</f>
        <v>8.58333333333333</v>
      </c>
      <c r="AW35" s="38" t="n">
        <f aca="false">AV35</f>
        <v>8.58333333333333</v>
      </c>
      <c r="AX35" s="38" t="n">
        <f aca="false">AW35</f>
        <v>8.58333333333333</v>
      </c>
      <c r="AY35" s="38" t="n">
        <f aca="false">AX35</f>
        <v>8.58333333333333</v>
      </c>
      <c r="AZ35" s="38" t="n">
        <f aca="false">AY35</f>
        <v>8.58333333333333</v>
      </c>
      <c r="BA35" s="38" t="n">
        <f aca="false">AZ35</f>
        <v>8.58333333333333</v>
      </c>
      <c r="BB35" s="38" t="n">
        <f aca="false">BA35</f>
        <v>8.58333333333333</v>
      </c>
      <c r="BC35" s="38" t="n">
        <f aca="false">BB35</f>
        <v>8.58333333333333</v>
      </c>
      <c r="BD35" s="38" t="n">
        <f aca="false">BC35</f>
        <v>8.58333333333333</v>
      </c>
      <c r="BE35" s="38" t="n">
        <f aca="false">BD35</f>
        <v>8.58333333333333</v>
      </c>
      <c r="BF35" s="38" t="n">
        <f aca="false">BE35</f>
        <v>8.58333333333333</v>
      </c>
      <c r="BG35" s="38" t="n">
        <f aca="false">BF35</f>
        <v>8.58333333333333</v>
      </c>
      <c r="BH35" s="38" t="n">
        <f aca="false">BG35</f>
        <v>8.58333333333333</v>
      </c>
      <c r="BI35" s="38" t="n">
        <f aca="false">BH35</f>
        <v>8.58333333333333</v>
      </c>
      <c r="BJ35" s="38" t="n">
        <f aca="false">BI35</f>
        <v>8.58333333333333</v>
      </c>
      <c r="BK35" s="38" t="n">
        <f aca="false">BJ35</f>
        <v>8.58333333333333</v>
      </c>
      <c r="BL35" s="38" t="n">
        <f aca="false">BK35</f>
        <v>8.58333333333333</v>
      </c>
      <c r="BM35" s="38" t="n">
        <f aca="false">BL35</f>
        <v>8.58333333333333</v>
      </c>
      <c r="BN35" s="38" t="n">
        <f aca="false">BM35</f>
        <v>8.58333333333333</v>
      </c>
      <c r="BO35" s="38" t="n">
        <f aca="false">BN35</f>
        <v>8.58333333333333</v>
      </c>
      <c r="BP35" s="38" t="n">
        <f aca="false">BO35</f>
        <v>8.58333333333333</v>
      </c>
      <c r="BQ35" s="38" t="n">
        <f aca="false">BP35</f>
        <v>8.58333333333333</v>
      </c>
      <c r="BR35" s="38" t="n">
        <f aca="false">BQ35</f>
        <v>8.58333333333333</v>
      </c>
      <c r="BS35" s="38" t="n">
        <f aca="false">BR35</f>
        <v>8.58333333333333</v>
      </c>
      <c r="BT35" s="38" t="n">
        <f aca="false">BS35</f>
        <v>8.58333333333333</v>
      </c>
      <c r="BU35" s="38" t="n">
        <f aca="false">BT35</f>
        <v>8.58333333333333</v>
      </c>
      <c r="BV35" s="38" t="n">
        <f aca="false">BU35</f>
        <v>8.58333333333333</v>
      </c>
      <c r="BW35" s="38" t="n">
        <f aca="false">BV35</f>
        <v>8.58333333333333</v>
      </c>
      <c r="BX35" s="38" t="n">
        <f aca="false">BW35</f>
        <v>8.58333333333333</v>
      </c>
      <c r="BY35" s="38" t="n">
        <f aca="false">BX35</f>
        <v>8.58333333333333</v>
      </c>
      <c r="BZ35" s="38" t="n">
        <f aca="false">BY35</f>
        <v>8.58333333333333</v>
      </c>
      <c r="CA35" s="38" t="n">
        <f aca="false">BZ35</f>
        <v>8.58333333333333</v>
      </c>
      <c r="CB35" s="38" t="n">
        <f aca="false">CA35</f>
        <v>8.58333333333333</v>
      </c>
      <c r="CC35" s="38" t="n">
        <f aca="false">CB35</f>
        <v>8.58333333333333</v>
      </c>
      <c r="CD35" s="38" t="n">
        <f aca="false">CC35</f>
        <v>8.58333333333333</v>
      </c>
      <c r="CE35" s="38" t="n">
        <f aca="false">CD35</f>
        <v>8.58333333333333</v>
      </c>
      <c r="CF35" s="38" t="n">
        <f aca="false">CE35</f>
        <v>8.58333333333333</v>
      </c>
      <c r="CG35" s="38" t="n">
        <f aca="false">CF35</f>
        <v>8.58333333333333</v>
      </c>
      <c r="CH35" s="38" t="n">
        <f aca="false">CG35</f>
        <v>8.58333333333333</v>
      </c>
      <c r="CI35" s="38" t="n">
        <f aca="false">CH35</f>
        <v>8.58333333333333</v>
      </c>
      <c r="CJ35" s="38" t="n">
        <f aca="false">CI35</f>
        <v>8.58333333333333</v>
      </c>
      <c r="CK35" s="38" t="n">
        <f aca="false">CJ35</f>
        <v>8.58333333333333</v>
      </c>
      <c r="CL35" s="38" t="n">
        <f aca="false">CK35</f>
        <v>8.58333333333333</v>
      </c>
      <c r="CM35" s="38" t="n">
        <f aca="false">CL35</f>
        <v>8.58333333333333</v>
      </c>
      <c r="CN35" s="38" t="n">
        <f aca="false">CM35</f>
        <v>8.58333333333333</v>
      </c>
      <c r="CO35" s="38" t="n">
        <f aca="false">CN35</f>
        <v>8.58333333333333</v>
      </c>
      <c r="CP35" s="38" t="n">
        <f aca="false">CO35</f>
        <v>8.58333333333333</v>
      </c>
      <c r="CQ35" s="38" t="n">
        <f aca="false">CP35</f>
        <v>8.58333333333333</v>
      </c>
      <c r="CR35" s="38" t="n">
        <f aca="false">CQ35</f>
        <v>8.58333333333333</v>
      </c>
      <c r="CS35" s="38" t="n">
        <f aca="false">CR35</f>
        <v>8.58333333333333</v>
      </c>
      <c r="CT35" s="38" t="n">
        <f aca="false">CS35</f>
        <v>8.58333333333333</v>
      </c>
      <c r="CU35" s="38" t="n">
        <f aca="false">CT35</f>
        <v>8.58333333333333</v>
      </c>
      <c r="CV35" s="38" t="n">
        <f aca="false">CU35</f>
        <v>8.58333333333333</v>
      </c>
    </row>
    <row r="36" customFormat="false" ht="17" hidden="false" customHeight="false" outlineLevel="0" collapsed="false">
      <c r="E36" s="39"/>
    </row>
    <row r="38" customFormat="false" ht="17" hidden="false" customHeight="false" outlineLevel="0" collapsed="false">
      <c r="A38" s="0" t="s">
        <v>104</v>
      </c>
      <c r="B38" s="34" t="s">
        <v>109</v>
      </c>
    </row>
    <row r="39" customFormat="false" ht="17" hidden="false" customHeight="false" outlineLevel="0" collapsed="false">
      <c r="B39" s="23" t="s">
        <v>110</v>
      </c>
      <c r="E39" s="40" t="n">
        <f aca="false">C7*1000*C6</f>
        <v>10000</v>
      </c>
      <c r="F39" s="40" t="n">
        <f aca="false">E39</f>
        <v>10000</v>
      </c>
      <c r="G39" s="40" t="n">
        <f aca="false">F39</f>
        <v>10000</v>
      </c>
      <c r="H39" s="40" t="n">
        <f aca="false">G39</f>
        <v>10000</v>
      </c>
      <c r="I39" s="40" t="n">
        <f aca="false">H39</f>
        <v>10000</v>
      </c>
      <c r="J39" s="40" t="n">
        <f aca="false">I39</f>
        <v>10000</v>
      </c>
      <c r="K39" s="40" t="n">
        <f aca="false">J39</f>
        <v>10000</v>
      </c>
      <c r="L39" s="40" t="n">
        <f aca="false">K39</f>
        <v>10000</v>
      </c>
      <c r="M39" s="40" t="n">
        <f aca="false">L39</f>
        <v>10000</v>
      </c>
      <c r="N39" s="40" t="n">
        <f aca="false">M39</f>
        <v>10000</v>
      </c>
      <c r="O39" s="40" t="n">
        <f aca="false">N39</f>
        <v>10000</v>
      </c>
      <c r="P39" s="40" t="n">
        <f aca="false">O39</f>
        <v>10000</v>
      </c>
      <c r="Q39" s="40" t="n">
        <f aca="false">P39</f>
        <v>10000</v>
      </c>
      <c r="R39" s="40" t="n">
        <f aca="false">Q39</f>
        <v>10000</v>
      </c>
      <c r="S39" s="40" t="n">
        <f aca="false">R39</f>
        <v>10000</v>
      </c>
      <c r="T39" s="40" t="n">
        <f aca="false">S39</f>
        <v>10000</v>
      </c>
      <c r="U39" s="40" t="n">
        <f aca="false">T39</f>
        <v>10000</v>
      </c>
      <c r="V39" s="40" t="n">
        <f aca="false">U39</f>
        <v>10000</v>
      </c>
      <c r="W39" s="40" t="n">
        <f aca="false">V39</f>
        <v>10000</v>
      </c>
      <c r="X39" s="40" t="n">
        <f aca="false">W39</f>
        <v>10000</v>
      </c>
      <c r="Y39" s="40" t="n">
        <f aca="false">X39</f>
        <v>10000</v>
      </c>
      <c r="Z39" s="40" t="n">
        <f aca="false">Y39</f>
        <v>10000</v>
      </c>
      <c r="AA39" s="40" t="n">
        <f aca="false">Z39</f>
        <v>10000</v>
      </c>
      <c r="AB39" s="40" t="n">
        <f aca="false">AA39</f>
        <v>10000</v>
      </c>
      <c r="AC39" s="40" t="n">
        <f aca="false">AB39</f>
        <v>10000</v>
      </c>
      <c r="AD39" s="40" t="n">
        <f aca="false">AC39</f>
        <v>10000</v>
      </c>
      <c r="AE39" s="40" t="n">
        <f aca="false">AD39</f>
        <v>10000</v>
      </c>
      <c r="AF39" s="40" t="n">
        <f aca="false">AE39</f>
        <v>10000</v>
      </c>
      <c r="AG39" s="40" t="n">
        <f aca="false">AF39</f>
        <v>10000</v>
      </c>
      <c r="AH39" s="40" t="n">
        <f aca="false">AG39</f>
        <v>10000</v>
      </c>
      <c r="AI39" s="40" t="n">
        <f aca="false">AH39</f>
        <v>10000</v>
      </c>
      <c r="AJ39" s="40" t="n">
        <f aca="false">AI39</f>
        <v>10000</v>
      </c>
      <c r="AK39" s="40" t="n">
        <f aca="false">AJ39</f>
        <v>10000</v>
      </c>
      <c r="AL39" s="40" t="n">
        <f aca="false">AK39</f>
        <v>10000</v>
      </c>
      <c r="AM39" s="40" t="n">
        <f aca="false">AL39</f>
        <v>10000</v>
      </c>
      <c r="AN39" s="40" t="n">
        <f aca="false">AM39</f>
        <v>10000</v>
      </c>
      <c r="AO39" s="40" t="n">
        <f aca="false">AN39</f>
        <v>10000</v>
      </c>
      <c r="AP39" s="40" t="n">
        <f aca="false">AO39</f>
        <v>10000</v>
      </c>
      <c r="AQ39" s="40" t="n">
        <f aca="false">AP39</f>
        <v>10000</v>
      </c>
      <c r="AR39" s="40" t="n">
        <f aca="false">AQ39</f>
        <v>10000</v>
      </c>
      <c r="AS39" s="40" t="n">
        <f aca="false">AR39</f>
        <v>10000</v>
      </c>
      <c r="AT39" s="40" t="n">
        <f aca="false">AS39</f>
        <v>10000</v>
      </c>
      <c r="AU39" s="40" t="n">
        <f aca="false">AT39</f>
        <v>10000</v>
      </c>
      <c r="AV39" s="40" t="n">
        <f aca="false">AU39</f>
        <v>10000</v>
      </c>
      <c r="AW39" s="40" t="n">
        <f aca="false">AV39</f>
        <v>10000</v>
      </c>
      <c r="AX39" s="40" t="n">
        <f aca="false">AW39</f>
        <v>10000</v>
      </c>
      <c r="AY39" s="40" t="n">
        <f aca="false">AX39</f>
        <v>10000</v>
      </c>
      <c r="AZ39" s="40" t="n">
        <f aca="false">AY39</f>
        <v>10000</v>
      </c>
      <c r="BA39" s="40" t="n">
        <f aca="false">AZ39</f>
        <v>10000</v>
      </c>
      <c r="BB39" s="40" t="n">
        <f aca="false">BA39</f>
        <v>10000</v>
      </c>
      <c r="BC39" s="40" t="n">
        <f aca="false">BB39</f>
        <v>10000</v>
      </c>
      <c r="BD39" s="40" t="n">
        <f aca="false">BC39</f>
        <v>10000</v>
      </c>
      <c r="BE39" s="40" t="n">
        <f aca="false">BD39</f>
        <v>10000</v>
      </c>
      <c r="BF39" s="40" t="n">
        <f aca="false">BE39</f>
        <v>10000</v>
      </c>
      <c r="BG39" s="40" t="n">
        <f aca="false">BF39</f>
        <v>10000</v>
      </c>
      <c r="BH39" s="40" t="n">
        <f aca="false">BG39</f>
        <v>10000</v>
      </c>
      <c r="BI39" s="40" t="n">
        <f aca="false">BH39</f>
        <v>10000</v>
      </c>
      <c r="BJ39" s="40" t="n">
        <f aca="false">BI39</f>
        <v>10000</v>
      </c>
      <c r="BK39" s="40" t="n">
        <f aca="false">BJ39</f>
        <v>10000</v>
      </c>
      <c r="BL39" s="40" t="n">
        <f aca="false">BK39</f>
        <v>10000</v>
      </c>
      <c r="BM39" s="40" t="n">
        <f aca="false">BL39</f>
        <v>10000</v>
      </c>
      <c r="BN39" s="40" t="n">
        <f aca="false">BM39</f>
        <v>10000</v>
      </c>
      <c r="BO39" s="40" t="n">
        <f aca="false">BN39</f>
        <v>10000</v>
      </c>
      <c r="BP39" s="40" t="n">
        <f aca="false">BO39</f>
        <v>10000</v>
      </c>
      <c r="BQ39" s="40" t="n">
        <f aca="false">BP39</f>
        <v>10000</v>
      </c>
      <c r="BR39" s="40" t="n">
        <f aca="false">BQ39</f>
        <v>10000</v>
      </c>
      <c r="BS39" s="40" t="n">
        <f aca="false">BR39</f>
        <v>10000</v>
      </c>
      <c r="BT39" s="40" t="n">
        <f aca="false">BS39</f>
        <v>10000</v>
      </c>
      <c r="BU39" s="40" t="n">
        <f aca="false">BT39</f>
        <v>10000</v>
      </c>
      <c r="BV39" s="40" t="n">
        <f aca="false">BU39</f>
        <v>10000</v>
      </c>
      <c r="BW39" s="40" t="n">
        <f aca="false">BV39</f>
        <v>10000</v>
      </c>
      <c r="BX39" s="40" t="n">
        <f aca="false">BW39</f>
        <v>10000</v>
      </c>
      <c r="BY39" s="40" t="n">
        <f aca="false">BX39</f>
        <v>10000</v>
      </c>
      <c r="BZ39" s="40" t="n">
        <f aca="false">BY39</f>
        <v>10000</v>
      </c>
      <c r="CA39" s="40" t="n">
        <f aca="false">BZ39</f>
        <v>10000</v>
      </c>
      <c r="CB39" s="40" t="n">
        <f aca="false">CA39</f>
        <v>10000</v>
      </c>
      <c r="CC39" s="40" t="n">
        <f aca="false">CB39</f>
        <v>10000</v>
      </c>
      <c r="CD39" s="40" t="n">
        <f aca="false">CC39</f>
        <v>10000</v>
      </c>
      <c r="CE39" s="40" t="n">
        <f aca="false">CD39</f>
        <v>10000</v>
      </c>
      <c r="CF39" s="40" t="n">
        <f aca="false">CE39</f>
        <v>10000</v>
      </c>
      <c r="CG39" s="40" t="n">
        <f aca="false">CF39</f>
        <v>10000</v>
      </c>
      <c r="CH39" s="40" t="n">
        <f aca="false">CG39</f>
        <v>10000</v>
      </c>
      <c r="CI39" s="40" t="n">
        <f aca="false">CH39</f>
        <v>10000</v>
      </c>
      <c r="CJ39" s="40" t="n">
        <f aca="false">CI39</f>
        <v>10000</v>
      </c>
      <c r="CK39" s="40" t="n">
        <f aca="false">CJ39</f>
        <v>10000</v>
      </c>
      <c r="CL39" s="40" t="n">
        <f aca="false">CK39</f>
        <v>10000</v>
      </c>
      <c r="CM39" s="40" t="n">
        <f aca="false">CL39</f>
        <v>10000</v>
      </c>
      <c r="CN39" s="40" t="n">
        <f aca="false">CM39</f>
        <v>10000</v>
      </c>
      <c r="CO39" s="40" t="n">
        <f aca="false">CN39</f>
        <v>10000</v>
      </c>
      <c r="CP39" s="40" t="n">
        <f aca="false">CO39</f>
        <v>10000</v>
      </c>
      <c r="CQ39" s="40" t="n">
        <f aca="false">CP39</f>
        <v>10000</v>
      </c>
      <c r="CR39" s="40" t="n">
        <f aca="false">CQ39</f>
        <v>10000</v>
      </c>
      <c r="CS39" s="40" t="n">
        <f aca="false">CR39</f>
        <v>10000</v>
      </c>
      <c r="CT39" s="40" t="n">
        <f aca="false">CS39</f>
        <v>10000</v>
      </c>
      <c r="CU39" s="40" t="n">
        <f aca="false">CT39</f>
        <v>10000</v>
      </c>
      <c r="CV39" s="40" t="n">
        <f aca="false">CU39</f>
        <v>10000</v>
      </c>
    </row>
    <row r="40" customFormat="false" ht="17" hidden="false" customHeight="false" outlineLevel="0" collapsed="false">
      <c r="B40" s="23" t="s">
        <v>111</v>
      </c>
      <c r="E40" s="20" t="n">
        <v>1000</v>
      </c>
      <c r="F40" s="38" t="n">
        <f aca="false">E40</f>
        <v>1000</v>
      </c>
      <c r="G40" s="38" t="n">
        <f aca="false">F40</f>
        <v>1000</v>
      </c>
      <c r="H40" s="38" t="n">
        <f aca="false">G40</f>
        <v>1000</v>
      </c>
      <c r="I40" s="38" t="n">
        <f aca="false">H40</f>
        <v>1000</v>
      </c>
      <c r="J40" s="38" t="n">
        <f aca="false">I40</f>
        <v>1000</v>
      </c>
      <c r="K40" s="38" t="n">
        <f aca="false">J40</f>
        <v>1000</v>
      </c>
      <c r="L40" s="38" t="n">
        <f aca="false">K40</f>
        <v>1000</v>
      </c>
      <c r="M40" s="38" t="n">
        <f aca="false">L40</f>
        <v>1000</v>
      </c>
      <c r="N40" s="41" t="n">
        <v>3000</v>
      </c>
      <c r="O40" s="38" t="n">
        <f aca="false">N40</f>
        <v>3000</v>
      </c>
      <c r="P40" s="38" t="n">
        <f aca="false">O40</f>
        <v>3000</v>
      </c>
      <c r="Q40" s="38" t="n">
        <f aca="false">P40</f>
        <v>3000</v>
      </c>
      <c r="R40" s="38" t="n">
        <f aca="false">Q40</f>
        <v>3000</v>
      </c>
      <c r="S40" s="38" t="n">
        <f aca="false">R40</f>
        <v>3000</v>
      </c>
      <c r="T40" s="38" t="n">
        <f aca="false">S40</f>
        <v>3000</v>
      </c>
      <c r="U40" s="38" t="n">
        <f aca="false">T40</f>
        <v>3000</v>
      </c>
      <c r="V40" s="38" t="n">
        <f aca="false">U40</f>
        <v>3000</v>
      </c>
      <c r="W40" s="38" t="n">
        <f aca="false">V40</f>
        <v>3000</v>
      </c>
      <c r="X40" s="38" t="n">
        <f aca="false">W40</f>
        <v>3000</v>
      </c>
      <c r="Y40" s="38" t="n">
        <f aca="false">X40</f>
        <v>3000</v>
      </c>
      <c r="Z40" s="38" t="n">
        <f aca="false">Y40</f>
        <v>3000</v>
      </c>
      <c r="AA40" s="38" t="n">
        <f aca="false">Z40</f>
        <v>3000</v>
      </c>
      <c r="AB40" s="38" t="n">
        <f aca="false">AA40</f>
        <v>3000</v>
      </c>
      <c r="AC40" s="38" t="n">
        <f aca="false">AB40</f>
        <v>3000</v>
      </c>
      <c r="AD40" s="38" t="n">
        <f aca="false">AC40</f>
        <v>3000</v>
      </c>
      <c r="AE40" s="38" t="n">
        <f aca="false">AD40</f>
        <v>3000</v>
      </c>
      <c r="AF40" s="38" t="n">
        <f aca="false">AE40</f>
        <v>3000</v>
      </c>
      <c r="AG40" s="38" t="n">
        <f aca="false">AF40</f>
        <v>3000</v>
      </c>
      <c r="AH40" s="38" t="n">
        <f aca="false">AG40</f>
        <v>3000</v>
      </c>
      <c r="AI40" s="38" t="n">
        <f aca="false">AH40</f>
        <v>3000</v>
      </c>
      <c r="AJ40" s="38" t="n">
        <f aca="false">AI40</f>
        <v>3000</v>
      </c>
      <c r="AK40" s="38" t="n">
        <f aca="false">AJ40</f>
        <v>3000</v>
      </c>
      <c r="AL40" s="38" t="n">
        <f aca="false">AK40</f>
        <v>3000</v>
      </c>
      <c r="AM40" s="38" t="n">
        <f aca="false">AL40</f>
        <v>3000</v>
      </c>
      <c r="AN40" s="38" t="n">
        <f aca="false">AM40</f>
        <v>3000</v>
      </c>
      <c r="AO40" s="38" t="n">
        <f aca="false">AN40</f>
        <v>3000</v>
      </c>
      <c r="AP40" s="38" t="n">
        <f aca="false">AO40</f>
        <v>3000</v>
      </c>
      <c r="AQ40" s="38" t="n">
        <f aca="false">AP40</f>
        <v>3000</v>
      </c>
      <c r="AR40" s="38" t="n">
        <f aca="false">AQ40</f>
        <v>3000</v>
      </c>
      <c r="AS40" s="38" t="n">
        <f aca="false">AR40</f>
        <v>3000</v>
      </c>
      <c r="AT40" s="38" t="n">
        <f aca="false">AS40</f>
        <v>3000</v>
      </c>
      <c r="AU40" s="38" t="n">
        <f aca="false">AT40</f>
        <v>3000</v>
      </c>
      <c r="AV40" s="38" t="n">
        <f aca="false">AU40</f>
        <v>3000</v>
      </c>
      <c r="AW40" s="38" t="n">
        <f aca="false">AV40</f>
        <v>3000</v>
      </c>
      <c r="AX40" s="38" t="n">
        <f aca="false">AW40</f>
        <v>3000</v>
      </c>
      <c r="AY40" s="38" t="n">
        <f aca="false">AX40</f>
        <v>3000</v>
      </c>
      <c r="AZ40" s="38" t="n">
        <f aca="false">AY40</f>
        <v>3000</v>
      </c>
      <c r="BA40" s="38" t="n">
        <f aca="false">AZ40</f>
        <v>3000</v>
      </c>
      <c r="BB40" s="38" t="n">
        <f aca="false">BA40</f>
        <v>3000</v>
      </c>
      <c r="BC40" s="38" t="n">
        <f aca="false">BB40</f>
        <v>3000</v>
      </c>
      <c r="BD40" s="38" t="n">
        <f aca="false">BC40</f>
        <v>3000</v>
      </c>
      <c r="BE40" s="38" t="n">
        <f aca="false">BD40</f>
        <v>3000</v>
      </c>
      <c r="BF40" s="38" t="n">
        <f aca="false">BE40</f>
        <v>3000</v>
      </c>
      <c r="BG40" s="38" t="n">
        <f aca="false">BF40</f>
        <v>3000</v>
      </c>
      <c r="BH40" s="38" t="n">
        <f aca="false">BG40</f>
        <v>3000</v>
      </c>
      <c r="BI40" s="38" t="n">
        <f aca="false">BH40</f>
        <v>3000</v>
      </c>
      <c r="BJ40" s="38" t="n">
        <f aca="false">BI40</f>
        <v>3000</v>
      </c>
      <c r="BK40" s="38" t="n">
        <f aca="false">BJ40</f>
        <v>3000</v>
      </c>
      <c r="BL40" s="38" t="n">
        <f aca="false">BK40</f>
        <v>3000</v>
      </c>
      <c r="BM40" s="38" t="n">
        <f aca="false">BL40</f>
        <v>3000</v>
      </c>
      <c r="BN40" s="38" t="n">
        <f aca="false">BM40</f>
        <v>3000</v>
      </c>
      <c r="BO40" s="38" t="n">
        <f aca="false">BN40</f>
        <v>3000</v>
      </c>
      <c r="BP40" s="38" t="n">
        <f aca="false">BO40</f>
        <v>3000</v>
      </c>
      <c r="BQ40" s="38" t="n">
        <f aca="false">BP40</f>
        <v>3000</v>
      </c>
      <c r="BR40" s="38" t="n">
        <f aca="false">BQ40</f>
        <v>3000</v>
      </c>
      <c r="BS40" s="38" t="n">
        <f aca="false">BR40</f>
        <v>3000</v>
      </c>
      <c r="BT40" s="38" t="n">
        <f aca="false">BS40</f>
        <v>3000</v>
      </c>
      <c r="BU40" s="38" t="n">
        <f aca="false">BT40</f>
        <v>3000</v>
      </c>
      <c r="BV40" s="38" t="n">
        <f aca="false">BU40</f>
        <v>3000</v>
      </c>
      <c r="BW40" s="38" t="n">
        <f aca="false">BV40</f>
        <v>3000</v>
      </c>
      <c r="BX40" s="38" t="n">
        <f aca="false">BW40</f>
        <v>3000</v>
      </c>
      <c r="BY40" s="38" t="n">
        <f aca="false">BX40</f>
        <v>3000</v>
      </c>
      <c r="BZ40" s="38" t="n">
        <f aca="false">BY40</f>
        <v>3000</v>
      </c>
      <c r="CA40" s="38" t="n">
        <f aca="false">BZ40</f>
        <v>3000</v>
      </c>
      <c r="CB40" s="38" t="n">
        <f aca="false">CA40</f>
        <v>3000</v>
      </c>
      <c r="CC40" s="38" t="n">
        <f aca="false">CB40</f>
        <v>3000</v>
      </c>
      <c r="CD40" s="38" t="n">
        <f aca="false">CC40</f>
        <v>3000</v>
      </c>
      <c r="CE40" s="38" t="n">
        <f aca="false">CD40</f>
        <v>3000</v>
      </c>
      <c r="CF40" s="38" t="n">
        <f aca="false">CE40</f>
        <v>3000</v>
      </c>
      <c r="CG40" s="38" t="n">
        <f aca="false">CF40</f>
        <v>3000</v>
      </c>
      <c r="CH40" s="38" t="n">
        <f aca="false">CG40</f>
        <v>3000</v>
      </c>
      <c r="CI40" s="38" t="n">
        <f aca="false">CH40</f>
        <v>3000</v>
      </c>
      <c r="CJ40" s="38" t="n">
        <f aca="false">CI40</f>
        <v>3000</v>
      </c>
      <c r="CK40" s="38" t="n">
        <f aca="false">CJ40</f>
        <v>3000</v>
      </c>
      <c r="CL40" s="38" t="n">
        <f aca="false">CK40</f>
        <v>3000</v>
      </c>
      <c r="CM40" s="38" t="n">
        <f aca="false">CL40</f>
        <v>3000</v>
      </c>
      <c r="CN40" s="38" t="n">
        <f aca="false">CM40</f>
        <v>3000</v>
      </c>
      <c r="CO40" s="38" t="n">
        <f aca="false">CN40</f>
        <v>3000</v>
      </c>
      <c r="CP40" s="38" t="n">
        <f aca="false">CO40</f>
        <v>3000</v>
      </c>
      <c r="CQ40" s="38" t="n">
        <f aca="false">CP40</f>
        <v>3000</v>
      </c>
      <c r="CR40" s="38" t="n">
        <f aca="false">CQ40</f>
        <v>3000</v>
      </c>
      <c r="CS40" s="38" t="n">
        <f aca="false">CR40</f>
        <v>3000</v>
      </c>
      <c r="CT40" s="38" t="n">
        <f aca="false">CS40</f>
        <v>3000</v>
      </c>
      <c r="CU40" s="38" t="n">
        <f aca="false">CT40</f>
        <v>3000</v>
      </c>
      <c r="CV40" s="38" t="n">
        <f aca="false">CU40</f>
        <v>3000</v>
      </c>
    </row>
    <row r="43" customFormat="false" ht="17" hidden="false" customHeight="false" outlineLevel="0" collapsed="false">
      <c r="A43" s="0" t="s">
        <v>104</v>
      </c>
      <c r="B43" s="34" t="s">
        <v>112</v>
      </c>
    </row>
    <row r="44" customFormat="false" ht="17" hidden="false" customHeight="false" outlineLevel="0" collapsed="false">
      <c r="B44" s="0" t="s">
        <v>113</v>
      </c>
      <c r="D44" s="42" t="n">
        <v>0</v>
      </c>
      <c r="E44" s="43" t="n">
        <f aca="false">IF($C$4="Base",$J9,IF($C$4="Best",$K9,IF($C$4="Worst",$L9,0)))</f>
        <v>0.05</v>
      </c>
      <c r="F44" s="42" t="n">
        <f aca="false">E44</f>
        <v>0.05</v>
      </c>
      <c r="G44" s="42" t="n">
        <f aca="false">F44</f>
        <v>0.05</v>
      </c>
      <c r="H44" s="42" t="n">
        <f aca="false">G44</f>
        <v>0.05</v>
      </c>
      <c r="I44" s="42" t="n">
        <f aca="false">H44</f>
        <v>0.05</v>
      </c>
      <c r="J44" s="42" t="n">
        <f aca="false">I44</f>
        <v>0.05</v>
      </c>
      <c r="K44" s="42" t="n">
        <f aca="false">J44</f>
        <v>0.05</v>
      </c>
      <c r="L44" s="42" t="n">
        <f aca="false">K44</f>
        <v>0.05</v>
      </c>
      <c r="M44" s="42" t="n">
        <f aca="false">L44</f>
        <v>0.05</v>
      </c>
      <c r="N44" s="42" t="n">
        <f aca="false">M44</f>
        <v>0.05</v>
      </c>
      <c r="O44" s="42" t="n">
        <f aca="false">N44</f>
        <v>0.05</v>
      </c>
      <c r="P44" s="42" t="n">
        <f aca="false">O44</f>
        <v>0.05</v>
      </c>
      <c r="Q44" s="42" t="n">
        <f aca="false">P44</f>
        <v>0.05</v>
      </c>
      <c r="R44" s="42" t="n">
        <f aca="false">Q44</f>
        <v>0.05</v>
      </c>
      <c r="S44" s="42" t="n">
        <f aca="false">R44</f>
        <v>0.05</v>
      </c>
      <c r="T44" s="42" t="n">
        <f aca="false">S44</f>
        <v>0.05</v>
      </c>
      <c r="U44" s="42" t="n">
        <f aca="false">T44</f>
        <v>0.05</v>
      </c>
      <c r="V44" s="42" t="n">
        <f aca="false">U44</f>
        <v>0.05</v>
      </c>
      <c r="W44" s="42" t="n">
        <f aca="false">V44</f>
        <v>0.05</v>
      </c>
      <c r="X44" s="42" t="n">
        <f aca="false">W44</f>
        <v>0.05</v>
      </c>
      <c r="Y44" s="42" t="n">
        <f aca="false">X44</f>
        <v>0.05</v>
      </c>
      <c r="Z44" s="42" t="n">
        <f aca="false">Y44</f>
        <v>0.05</v>
      </c>
      <c r="AA44" s="42" t="n">
        <f aca="false">Z44</f>
        <v>0.05</v>
      </c>
      <c r="AB44" s="42" t="n">
        <f aca="false">AA44</f>
        <v>0.05</v>
      </c>
      <c r="AC44" s="42" t="n">
        <f aca="false">AB44</f>
        <v>0.05</v>
      </c>
      <c r="AD44" s="42" t="n">
        <f aca="false">AC44</f>
        <v>0.05</v>
      </c>
      <c r="AE44" s="42" t="n">
        <f aca="false">AD44</f>
        <v>0.05</v>
      </c>
      <c r="AF44" s="42" t="n">
        <f aca="false">AE44</f>
        <v>0.05</v>
      </c>
      <c r="AG44" s="42" t="n">
        <f aca="false">AF44</f>
        <v>0.05</v>
      </c>
      <c r="AH44" s="42" t="n">
        <f aca="false">AG44</f>
        <v>0.05</v>
      </c>
      <c r="AI44" s="42" t="n">
        <f aca="false">AH44</f>
        <v>0.05</v>
      </c>
      <c r="AJ44" s="42" t="n">
        <f aca="false">AI44</f>
        <v>0.05</v>
      </c>
      <c r="AK44" s="42" t="n">
        <f aca="false">AJ44</f>
        <v>0.05</v>
      </c>
      <c r="AL44" s="42" t="n">
        <f aca="false">AK44</f>
        <v>0.05</v>
      </c>
      <c r="AM44" s="42" t="n">
        <f aca="false">AL44</f>
        <v>0.05</v>
      </c>
      <c r="AN44" s="42" t="n">
        <f aca="false">AM44</f>
        <v>0.05</v>
      </c>
      <c r="AO44" s="42" t="n">
        <f aca="false">AN44</f>
        <v>0.05</v>
      </c>
      <c r="AP44" s="42" t="n">
        <f aca="false">0.85*AO44</f>
        <v>0.0425</v>
      </c>
      <c r="AQ44" s="42" t="n">
        <f aca="false">0.85*AP44</f>
        <v>0.036125</v>
      </c>
      <c r="AR44" s="42" t="n">
        <f aca="false">0.85*AQ44</f>
        <v>0.03070625</v>
      </c>
      <c r="AS44" s="42" t="n">
        <f aca="false">0.85*AR44</f>
        <v>0.0261003125</v>
      </c>
      <c r="AT44" s="42" t="n">
        <f aca="false">0.85*AS44</f>
        <v>0.022185265625</v>
      </c>
      <c r="AU44" s="42" t="n">
        <f aca="false">0.85*AT44</f>
        <v>0.01885747578125</v>
      </c>
      <c r="AV44" s="42" t="n">
        <f aca="false">0.85*AU44</f>
        <v>0.0160288544140625</v>
      </c>
      <c r="AW44" s="42" t="n">
        <f aca="false">AV44</f>
        <v>0.0160288544140625</v>
      </c>
      <c r="AX44" s="42" t="n">
        <f aca="false">AW44</f>
        <v>0.0160288544140625</v>
      </c>
      <c r="AY44" s="42" t="n">
        <f aca="false">AX44</f>
        <v>0.0160288544140625</v>
      </c>
      <c r="AZ44" s="42" t="n">
        <f aca="false">AY44</f>
        <v>0.0160288544140625</v>
      </c>
      <c r="BA44" s="42" t="n">
        <f aca="false">AZ44</f>
        <v>0.0160288544140625</v>
      </c>
      <c r="BB44" s="42" t="n">
        <f aca="false">BA44</f>
        <v>0.0160288544140625</v>
      </c>
      <c r="BC44" s="42" t="n">
        <f aca="false">BB44</f>
        <v>0.0160288544140625</v>
      </c>
      <c r="BD44" s="42" t="n">
        <f aca="false">BC44</f>
        <v>0.0160288544140625</v>
      </c>
      <c r="BE44" s="42" t="n">
        <f aca="false">BD44</f>
        <v>0.0160288544140625</v>
      </c>
      <c r="BF44" s="42" t="n">
        <f aca="false">BE44</f>
        <v>0.0160288544140625</v>
      </c>
      <c r="BG44" s="42" t="n">
        <f aca="false">BF44</f>
        <v>0.0160288544140625</v>
      </c>
      <c r="BH44" s="42" t="n">
        <f aca="false">BG44</f>
        <v>0.0160288544140625</v>
      </c>
      <c r="BI44" s="42" t="n">
        <f aca="false">BH44</f>
        <v>0.0160288544140625</v>
      </c>
      <c r="BJ44" s="42" t="n">
        <f aca="false">BI44</f>
        <v>0.0160288544140625</v>
      </c>
      <c r="BK44" s="42" t="n">
        <f aca="false">BJ44</f>
        <v>0.0160288544140625</v>
      </c>
      <c r="BL44" s="42" t="n">
        <f aca="false">BK44</f>
        <v>0.0160288544140625</v>
      </c>
      <c r="BM44" s="42" t="n">
        <f aca="false">BL44</f>
        <v>0.0160288544140625</v>
      </c>
      <c r="BN44" s="42" t="n">
        <f aca="false">BM44</f>
        <v>0.0160288544140625</v>
      </c>
      <c r="BO44" s="42" t="n">
        <f aca="false">BN44</f>
        <v>0.0160288544140625</v>
      </c>
      <c r="BP44" s="42" t="n">
        <f aca="false">BO44</f>
        <v>0.0160288544140625</v>
      </c>
      <c r="BQ44" s="42" t="n">
        <f aca="false">BP44</f>
        <v>0.0160288544140625</v>
      </c>
      <c r="BR44" s="42" t="n">
        <f aca="false">BQ44</f>
        <v>0.0160288544140625</v>
      </c>
      <c r="BS44" s="42" t="n">
        <f aca="false">BR44</f>
        <v>0.0160288544140625</v>
      </c>
      <c r="BT44" s="42" t="n">
        <f aca="false">BS44</f>
        <v>0.0160288544140625</v>
      </c>
      <c r="BU44" s="42" t="n">
        <f aca="false">BT44</f>
        <v>0.0160288544140625</v>
      </c>
      <c r="BV44" s="42" t="n">
        <f aca="false">BU44</f>
        <v>0.0160288544140625</v>
      </c>
      <c r="BW44" s="42" t="n">
        <f aca="false">BV44</f>
        <v>0.0160288544140625</v>
      </c>
      <c r="BX44" s="42" t="n">
        <f aca="false">BW44</f>
        <v>0.0160288544140625</v>
      </c>
      <c r="BY44" s="42" t="n">
        <f aca="false">BX44</f>
        <v>0.0160288544140625</v>
      </c>
      <c r="BZ44" s="42" t="n">
        <f aca="false">BY44</f>
        <v>0.0160288544140625</v>
      </c>
      <c r="CA44" s="42" t="n">
        <f aca="false">BZ44</f>
        <v>0.0160288544140625</v>
      </c>
      <c r="CB44" s="42" t="n">
        <f aca="false">CA44</f>
        <v>0.0160288544140625</v>
      </c>
      <c r="CC44" s="42" t="n">
        <f aca="false">CB44</f>
        <v>0.0160288544140625</v>
      </c>
      <c r="CD44" s="42" t="n">
        <f aca="false">CC44</f>
        <v>0.0160288544140625</v>
      </c>
      <c r="CE44" s="42" t="n">
        <f aca="false">CD44</f>
        <v>0.0160288544140625</v>
      </c>
      <c r="CF44" s="42" t="n">
        <f aca="false">CE44</f>
        <v>0.0160288544140625</v>
      </c>
      <c r="CG44" s="42" t="n">
        <f aca="false">CF44</f>
        <v>0.0160288544140625</v>
      </c>
      <c r="CH44" s="42" t="n">
        <f aca="false">CG44</f>
        <v>0.0160288544140625</v>
      </c>
      <c r="CI44" s="42" t="n">
        <f aca="false">CH44</f>
        <v>0.0160288544140625</v>
      </c>
      <c r="CJ44" s="42" t="n">
        <f aca="false">CI44</f>
        <v>0.0160288544140625</v>
      </c>
      <c r="CK44" s="42" t="n">
        <f aca="false">CJ44</f>
        <v>0.0160288544140625</v>
      </c>
      <c r="CL44" s="42" t="n">
        <f aca="false">CK44</f>
        <v>0.0160288544140625</v>
      </c>
      <c r="CM44" s="42" t="n">
        <f aca="false">CL44</f>
        <v>0.0160288544140625</v>
      </c>
      <c r="CN44" s="42" t="n">
        <f aca="false">CM44</f>
        <v>0.0160288544140625</v>
      </c>
      <c r="CO44" s="42" t="n">
        <f aca="false">CN44</f>
        <v>0.0160288544140625</v>
      </c>
      <c r="CP44" s="42" t="n">
        <f aca="false">CO44</f>
        <v>0.0160288544140625</v>
      </c>
      <c r="CQ44" s="42" t="n">
        <f aca="false">CP44</f>
        <v>0.0160288544140625</v>
      </c>
      <c r="CR44" s="42" t="n">
        <f aca="false">CQ44</f>
        <v>0.0160288544140625</v>
      </c>
      <c r="CS44" s="42" t="n">
        <f aca="false">CR44</f>
        <v>0.0160288544140625</v>
      </c>
      <c r="CT44" s="42" t="n">
        <f aca="false">CS44</f>
        <v>0.0160288544140625</v>
      </c>
      <c r="CU44" s="42" t="n">
        <f aca="false">CT44</f>
        <v>0.0160288544140625</v>
      </c>
      <c r="CV44" s="42" t="n">
        <f aca="false">CU44</f>
        <v>0.0160288544140625</v>
      </c>
    </row>
    <row r="45" customFormat="false" ht="17" hidden="false" customHeight="false" outlineLevel="0" collapsed="false">
      <c r="B45" s="0" t="s">
        <v>114</v>
      </c>
      <c r="E45" s="43" t="n">
        <f aca="false">IF($C$4="Base",$J7,IF($C$4="Best",$K7,IF($C$4="Worst",$L7,0)))</f>
        <v>0.005</v>
      </c>
      <c r="F45" s="43" t="n">
        <f aca="false">IF($C$4="Base",$J7,IF($C$4="Best",$K7,IF($C$4="Worst",$L7,0)))</f>
        <v>0.005</v>
      </c>
      <c r="G45" s="43" t="n">
        <f aca="false">IF($C$4="Base",$J7,IF($C$4="Best",$K7,IF($C$4="Worst",$L7,0)))</f>
        <v>0.005</v>
      </c>
      <c r="H45" s="43" t="n">
        <f aca="false">IF($C$4="Base",$J7,IF($C$4="Best",$K7,IF($C$4="Worst",$L7,0)))</f>
        <v>0.005</v>
      </c>
      <c r="I45" s="43" t="n">
        <f aca="false">IF($C$4="Base",$J7,IF($C$4="Best",$K7,IF($C$4="Worst",$L7,0)))</f>
        <v>0.005</v>
      </c>
      <c r="J45" s="43" t="n">
        <f aca="false">IF($C$4="Base",$J7,IF($C$4="Best",$K7,IF($C$4="Worst",$L7,0)))</f>
        <v>0.005</v>
      </c>
      <c r="K45" s="43" t="n">
        <f aca="false">IF($C$4="Base",$J7,IF($C$4="Best",$K7,IF($C$4="Worst",$L7,0)))</f>
        <v>0.005</v>
      </c>
      <c r="L45" s="43" t="n">
        <f aca="false">IF($C$4="Base",$J7,IF($C$4="Best",$K7,IF($C$4="Worst",$L7,0)))</f>
        <v>0.005</v>
      </c>
      <c r="M45" s="43" t="n">
        <f aca="false">IF($C$4="Base",$J7,IF($C$4="Best",$K7,IF($C$4="Worst",$L7,0)))</f>
        <v>0.005</v>
      </c>
      <c r="N45" s="43" t="n">
        <f aca="false">IF($C$4="Base",$J7,IF($C$4="Best",$K7,IF($C$4="Worst",$L7,0)))</f>
        <v>0.005</v>
      </c>
      <c r="O45" s="43" t="n">
        <f aca="false">IF($C$4="Base",$J7,IF($C$4="Best",$K7,IF($C$4="Worst",$L7,0)))</f>
        <v>0.005</v>
      </c>
      <c r="P45" s="43" t="n">
        <f aca="false">IF($C$4="Base",$J7,IF($C$4="Best",$K7,IF($C$4="Worst",$L7,0)))</f>
        <v>0.005</v>
      </c>
      <c r="Q45" s="43" t="n">
        <f aca="false">IF($C$4="Base",$J7,IF($C$4="Best",$K7,IF($C$4="Worst",$L7,0)))</f>
        <v>0.005</v>
      </c>
      <c r="R45" s="43" t="n">
        <f aca="false">IF($C$4="Base",$J7,IF($C$4="Best",$K7,IF($C$4="Worst",$L7,0)))</f>
        <v>0.005</v>
      </c>
      <c r="S45" s="43" t="n">
        <f aca="false">IF($C$4="Base",$J7,IF($C$4="Best",$K7,IF($C$4="Worst",$L7,0)))</f>
        <v>0.005</v>
      </c>
      <c r="T45" s="43" t="n">
        <f aca="false">IF($C$4="Base",$J7,IF($C$4="Best",$K7,IF($C$4="Worst",$L7,0)))</f>
        <v>0.005</v>
      </c>
      <c r="U45" s="43" t="n">
        <f aca="false">IF($C$4="Base",$J7,IF($C$4="Best",$K7,IF($C$4="Worst",$L7,0)))</f>
        <v>0.005</v>
      </c>
      <c r="V45" s="43" t="n">
        <f aca="false">IF($C$4="Base",$J7,IF($C$4="Best",$K7,IF($C$4="Worst",$L7,0)))</f>
        <v>0.005</v>
      </c>
      <c r="W45" s="43" t="n">
        <f aca="false">IF($C$4="Base",$J7,IF($C$4="Best",$K7,IF($C$4="Worst",$L7,0)))</f>
        <v>0.005</v>
      </c>
      <c r="X45" s="43" t="n">
        <f aca="false">IF($C$4="Base",$J7,IF($C$4="Best",$K7,IF($C$4="Worst",$L7,0)))</f>
        <v>0.005</v>
      </c>
      <c r="Y45" s="43" t="n">
        <f aca="false">IF($C$4="Base",$J7,IF($C$4="Best",$K7,IF($C$4="Worst",$L7,0)))</f>
        <v>0.005</v>
      </c>
      <c r="Z45" s="43" t="n">
        <f aca="false">IF($C$4="Base",$J7,IF($C$4="Best",$K7,IF($C$4="Worst",$L7,0)))</f>
        <v>0.005</v>
      </c>
      <c r="AA45" s="43" t="n">
        <f aca="false">IF($C$4="Base",$J7,IF($C$4="Best",$K7,IF($C$4="Worst",$L7,0)))</f>
        <v>0.005</v>
      </c>
      <c r="AB45" s="43" t="n">
        <f aca="false">IF($C$4="Base",$J7,IF($C$4="Best",$K7,IF($C$4="Worst",$L7,0)))</f>
        <v>0.005</v>
      </c>
      <c r="AC45" s="43" t="n">
        <f aca="false">IF($C$4="Base",$J7,IF($C$4="Best",$K7,IF($C$4="Worst",$L7,0)))</f>
        <v>0.005</v>
      </c>
      <c r="AD45" s="43" t="n">
        <f aca="false">IF($C$4="Base",$J7,IF($C$4="Best",$K7,IF($C$4="Worst",$L7,0)))</f>
        <v>0.005</v>
      </c>
      <c r="AE45" s="43" t="n">
        <f aca="false">IF($C$4="Base",$J7,IF($C$4="Best",$K7,IF($C$4="Worst",$L7,0)))</f>
        <v>0.005</v>
      </c>
      <c r="AF45" s="43" t="n">
        <f aca="false">IF($C$4="Base",$J7,IF($C$4="Best",$K7,IF($C$4="Worst",$L7,0)))</f>
        <v>0.005</v>
      </c>
      <c r="AG45" s="43" t="n">
        <f aca="false">IF($C$4="Base",$J7,IF($C$4="Best",$K7,IF($C$4="Worst",$L7,0)))</f>
        <v>0.005</v>
      </c>
      <c r="AH45" s="43" t="n">
        <f aca="false">IF($C$4="Base",$J7,IF($C$4="Best",$K7,IF($C$4="Worst",$L7,0)))</f>
        <v>0.005</v>
      </c>
      <c r="AI45" s="43" t="n">
        <f aca="false">IF($C$4="Base",$J7,IF($C$4="Best",$K7,IF($C$4="Worst",$L7,0)))</f>
        <v>0.005</v>
      </c>
      <c r="AJ45" s="43" t="n">
        <f aca="false">IF($C$4="Base",$J7,IF($C$4="Best",$K7,IF($C$4="Worst",$L7,0)))</f>
        <v>0.005</v>
      </c>
      <c r="AK45" s="43" t="n">
        <f aca="false">IF($C$4="Base",$J7,IF($C$4="Best",$K7,IF($C$4="Worst",$L7,0)))</f>
        <v>0.005</v>
      </c>
      <c r="AL45" s="43" t="n">
        <f aca="false">IF($C$4="Base",$J7,IF($C$4="Best",$K7,IF($C$4="Worst",$L7,0)))</f>
        <v>0.005</v>
      </c>
      <c r="AM45" s="43" t="n">
        <f aca="false">IF($C$4="Base",$J7,IF($C$4="Best",$K7,IF($C$4="Worst",$L7,0)))</f>
        <v>0.005</v>
      </c>
      <c r="AN45" s="43" t="n">
        <f aca="false">IF($C$4="Base",$J7,IF($C$4="Best",$K7,IF($C$4="Worst",$L7,0)))</f>
        <v>0.005</v>
      </c>
      <c r="AO45" s="43" t="n">
        <f aca="false">IF($C$4="Base",$J7,IF($C$4="Best",$K7,IF($C$4="Worst",$L7,0)))</f>
        <v>0.005</v>
      </c>
      <c r="AP45" s="43" t="n">
        <f aca="false">IF($C$4="Base",$J7,IF($C$4="Best",$K7,IF($C$4="Worst",$L7,0)))</f>
        <v>0.005</v>
      </c>
      <c r="AQ45" s="43" t="n">
        <f aca="false">IF($C$4="Base",$J7,IF($C$4="Best",$K7,IF($C$4="Worst",$L7,0)))</f>
        <v>0.005</v>
      </c>
      <c r="AR45" s="43" t="n">
        <f aca="false">IF($C$4="Base",$J7,IF($C$4="Best",$K7,IF($C$4="Worst",$L7,0)))</f>
        <v>0.005</v>
      </c>
      <c r="AS45" s="43" t="n">
        <f aca="false">IF($C$4="Base",$J7,IF($C$4="Best",$K7,IF($C$4="Worst",$L7,0)))</f>
        <v>0.005</v>
      </c>
      <c r="AT45" s="43" t="n">
        <f aca="false">IF($C$4="Base",$J7,IF($C$4="Best",$K7,IF($C$4="Worst",$L7,0)))</f>
        <v>0.005</v>
      </c>
      <c r="AU45" s="43" t="n">
        <f aca="false">IF($C$4="Base",$J7,IF($C$4="Best",$K7,IF($C$4="Worst",$L7,0)))</f>
        <v>0.005</v>
      </c>
      <c r="AV45" s="43" t="n">
        <f aca="false">IF($C$4="Base",$J7,IF($C$4="Best",$K7,IF($C$4="Worst",$L7,0)))</f>
        <v>0.005</v>
      </c>
      <c r="AW45" s="43" t="n">
        <f aca="false">IF($C$4="Base",$J7,IF($C$4="Best",$K7,IF($C$4="Worst",$L7,0)))</f>
        <v>0.005</v>
      </c>
      <c r="AX45" s="43" t="n">
        <f aca="false">IF($C$4="Base",$J7,IF($C$4="Best",$K7,IF($C$4="Worst",$L7,0)))</f>
        <v>0.005</v>
      </c>
      <c r="AY45" s="43" t="n">
        <f aca="false">IF($C$4="Base",$J7,IF($C$4="Best",$K7,IF($C$4="Worst",$L7,0)))</f>
        <v>0.005</v>
      </c>
      <c r="AZ45" s="43" t="n">
        <f aca="false">IF($C$4="Base",$J7,IF($C$4="Best",$K7,IF($C$4="Worst",$L7,0)))</f>
        <v>0.005</v>
      </c>
      <c r="BA45" s="43" t="n">
        <f aca="false">IF($C$4="Base",$J7,IF($C$4="Best",$K7,IF($C$4="Worst",$L7,0)))</f>
        <v>0.005</v>
      </c>
      <c r="BB45" s="43" t="n">
        <f aca="false">IF($C$4="Base",$J7,IF($C$4="Best",$K7,IF($C$4="Worst",$L7,0)))</f>
        <v>0.005</v>
      </c>
      <c r="BC45" s="43" t="n">
        <f aca="false">IF($C$4="Base",$J7,IF($C$4="Best",$K7,IF($C$4="Worst",$L7,0)))</f>
        <v>0.005</v>
      </c>
      <c r="BD45" s="43" t="n">
        <f aca="false">IF($C$4="Base",$J7,IF($C$4="Best",$K7,IF($C$4="Worst",$L7,0)))</f>
        <v>0.005</v>
      </c>
      <c r="BE45" s="43" t="n">
        <f aca="false">IF($C$4="Base",$J7,IF($C$4="Best",$K7,IF($C$4="Worst",$L7,0)))</f>
        <v>0.005</v>
      </c>
      <c r="BF45" s="43" t="n">
        <f aca="false">IF($C$4="Base",$J7,IF($C$4="Best",$K7,IF($C$4="Worst",$L7,0)))</f>
        <v>0.005</v>
      </c>
      <c r="BG45" s="43" t="n">
        <f aca="false">IF($C$4="Base",$J7,IF($C$4="Best",$K7,IF($C$4="Worst",$L7,0)))</f>
        <v>0.005</v>
      </c>
      <c r="BH45" s="43" t="n">
        <f aca="false">IF($C$4="Base",$J7,IF($C$4="Best",$K7,IF($C$4="Worst",$L7,0)))</f>
        <v>0.005</v>
      </c>
      <c r="BI45" s="43" t="n">
        <f aca="false">IF($C$4="Base",$J7,IF($C$4="Best",$K7,IF($C$4="Worst",$L7,0)))</f>
        <v>0.005</v>
      </c>
      <c r="BJ45" s="43" t="n">
        <f aca="false">IF($C$4="Base",$J7,IF($C$4="Best",$K7,IF($C$4="Worst",$L7,0)))</f>
        <v>0.005</v>
      </c>
      <c r="BK45" s="43" t="n">
        <f aca="false">IF($C$4="Base",$J7,IF($C$4="Best",$K7,IF($C$4="Worst",$L7,0)))</f>
        <v>0.005</v>
      </c>
      <c r="BL45" s="43" t="n">
        <f aca="false">IF($C$4="Base",$J7,IF($C$4="Best",$K7,IF($C$4="Worst",$L7,0)))</f>
        <v>0.005</v>
      </c>
      <c r="BM45" s="43" t="n">
        <f aca="false">IF($C$4="Base",$J7,IF($C$4="Best",$K7,IF($C$4="Worst",$L7,0)))</f>
        <v>0.005</v>
      </c>
      <c r="BN45" s="43" t="n">
        <f aca="false">IF($C$4="Base",$J7,IF($C$4="Best",$K7,IF($C$4="Worst",$L7,0)))</f>
        <v>0.005</v>
      </c>
      <c r="BO45" s="43" t="n">
        <f aca="false">IF($C$4="Base",$J7,IF($C$4="Best",$K7,IF($C$4="Worst",$L7,0)))</f>
        <v>0.005</v>
      </c>
      <c r="BP45" s="43" t="n">
        <f aca="false">IF($C$4="Base",$J7,IF($C$4="Best",$K7,IF($C$4="Worst",$L7,0)))</f>
        <v>0.005</v>
      </c>
      <c r="BQ45" s="43" t="n">
        <f aca="false">IF($C$4="Base",$J7,IF($C$4="Best",$K7,IF($C$4="Worst",$L7,0)))</f>
        <v>0.005</v>
      </c>
      <c r="BR45" s="43" t="n">
        <f aca="false">IF($C$4="Base",$J7,IF($C$4="Best",$K7,IF($C$4="Worst",$L7,0)))</f>
        <v>0.005</v>
      </c>
      <c r="BS45" s="43" t="n">
        <f aca="false">IF($C$4="Base",$J7,IF($C$4="Best",$K7,IF($C$4="Worst",$L7,0)))</f>
        <v>0.005</v>
      </c>
      <c r="BT45" s="43" t="n">
        <f aca="false">IF($C$4="Base",$J7,IF($C$4="Best",$K7,IF($C$4="Worst",$L7,0)))</f>
        <v>0.005</v>
      </c>
      <c r="BU45" s="43" t="n">
        <f aca="false">IF($C$4="Base",$J7,IF($C$4="Best",$K7,IF($C$4="Worst",$L7,0)))</f>
        <v>0.005</v>
      </c>
      <c r="BV45" s="43" t="n">
        <f aca="false">IF($C$4="Base",$J7,IF($C$4="Best",$K7,IF($C$4="Worst",$L7,0)))</f>
        <v>0.005</v>
      </c>
      <c r="BW45" s="43" t="n">
        <f aca="false">IF($C$4="Base",$J7,IF($C$4="Best",$K7,IF($C$4="Worst",$L7,0)))</f>
        <v>0.005</v>
      </c>
      <c r="BX45" s="43" t="n">
        <f aca="false">IF($C$4="Base",$J7,IF($C$4="Best",$K7,IF($C$4="Worst",$L7,0)))</f>
        <v>0.005</v>
      </c>
      <c r="BY45" s="43" t="n">
        <f aca="false">IF($C$4="Base",$J7,IF($C$4="Best",$K7,IF($C$4="Worst",$L7,0)))</f>
        <v>0.005</v>
      </c>
      <c r="BZ45" s="43" t="n">
        <f aca="false">IF($C$4="Base",$J7,IF($C$4="Best",$K7,IF($C$4="Worst",$L7,0)))</f>
        <v>0.005</v>
      </c>
      <c r="CA45" s="43" t="n">
        <f aca="false">IF($C$4="Base",$J7,IF($C$4="Best",$K7,IF($C$4="Worst",$L7,0)))</f>
        <v>0.005</v>
      </c>
      <c r="CB45" s="43" t="n">
        <f aca="false">IF($C$4="Base",$J7,IF($C$4="Best",$K7,IF($C$4="Worst",$L7,0)))</f>
        <v>0.005</v>
      </c>
      <c r="CC45" s="43" t="n">
        <f aca="false">IF($C$4="Base",$J7,IF($C$4="Best",$K7,IF($C$4="Worst",$L7,0)))</f>
        <v>0.005</v>
      </c>
      <c r="CD45" s="43" t="n">
        <f aca="false">IF($C$4="Base",$J7,IF($C$4="Best",$K7,IF($C$4="Worst",$L7,0)))</f>
        <v>0.005</v>
      </c>
      <c r="CE45" s="43" t="n">
        <f aca="false">IF($C$4="Base",$J7,IF($C$4="Best",$K7,IF($C$4="Worst",$L7,0)))</f>
        <v>0.005</v>
      </c>
      <c r="CF45" s="43" t="n">
        <f aca="false">IF($C$4="Base",$J7,IF($C$4="Best",$K7,IF($C$4="Worst",$L7,0)))</f>
        <v>0.005</v>
      </c>
      <c r="CG45" s="43" t="n">
        <f aca="false">IF($C$4="Base",$J7,IF($C$4="Best",$K7,IF($C$4="Worst",$L7,0)))</f>
        <v>0.005</v>
      </c>
      <c r="CH45" s="43" t="n">
        <f aca="false">IF($C$4="Base",$J7,IF($C$4="Best",$K7,IF($C$4="Worst",$L7,0)))</f>
        <v>0.005</v>
      </c>
      <c r="CI45" s="43" t="n">
        <f aca="false">IF($C$4="Base",$J7,IF($C$4="Best",$K7,IF($C$4="Worst",$L7,0)))</f>
        <v>0.005</v>
      </c>
      <c r="CJ45" s="43" t="n">
        <f aca="false">IF($C$4="Base",$J7,IF($C$4="Best",$K7,IF($C$4="Worst",$L7,0)))</f>
        <v>0.005</v>
      </c>
      <c r="CK45" s="43" t="n">
        <f aca="false">IF($C$4="Base",$J7,IF($C$4="Best",$K7,IF($C$4="Worst",$L7,0)))</f>
        <v>0.005</v>
      </c>
      <c r="CL45" s="43" t="n">
        <f aca="false">IF($C$4="Base",$J7,IF($C$4="Best",$K7,IF($C$4="Worst",$L7,0)))</f>
        <v>0.005</v>
      </c>
      <c r="CM45" s="43" t="n">
        <f aca="false">IF($C$4="Base",$J7,IF($C$4="Best",$K7,IF($C$4="Worst",$L7,0)))</f>
        <v>0.005</v>
      </c>
      <c r="CN45" s="43" t="n">
        <f aca="false">IF($C$4="Base",$J7,IF($C$4="Best",$K7,IF($C$4="Worst",$L7,0)))</f>
        <v>0.005</v>
      </c>
      <c r="CO45" s="43" t="n">
        <f aca="false">IF($C$4="Base",$J7,IF($C$4="Best",$K7,IF($C$4="Worst",$L7,0)))</f>
        <v>0.005</v>
      </c>
      <c r="CP45" s="43" t="n">
        <f aca="false">IF($C$4="Base",$J7,IF($C$4="Best",$K7,IF($C$4="Worst",$L7,0)))</f>
        <v>0.005</v>
      </c>
      <c r="CQ45" s="43" t="n">
        <f aca="false">IF($C$4="Base",$J7,IF($C$4="Best",$K7,IF($C$4="Worst",$L7,0)))</f>
        <v>0.005</v>
      </c>
      <c r="CR45" s="43" t="n">
        <f aca="false">IF($C$4="Base",$J7,IF($C$4="Best",$K7,IF($C$4="Worst",$L7,0)))</f>
        <v>0.005</v>
      </c>
      <c r="CS45" s="43" t="n">
        <f aca="false">IF($C$4="Base",$J7,IF($C$4="Best",$K7,IF($C$4="Worst",$L7,0)))</f>
        <v>0.005</v>
      </c>
      <c r="CT45" s="43" t="n">
        <f aca="false">IF($C$4="Base",$J7,IF($C$4="Best",$K7,IF($C$4="Worst",$L7,0)))</f>
        <v>0.005</v>
      </c>
      <c r="CU45" s="43" t="n">
        <f aca="false">IF($C$4="Base",$J7,IF($C$4="Best",$K7,IF($C$4="Worst",$L7,0)))</f>
        <v>0.005</v>
      </c>
      <c r="CV45" s="43" t="n">
        <f aca="false">IF($C$4="Base",$J7,IF($C$4="Best",$K7,IF($C$4="Worst",$L7,0)))</f>
        <v>0.005</v>
      </c>
    </row>
    <row r="46" customFormat="false" ht="17" hidden="false" customHeight="false" outlineLevel="0" collapsed="false">
      <c r="B46" s="0" t="s">
        <v>115</v>
      </c>
      <c r="E46" s="43" t="n">
        <f aca="false">IF($C$4="Base",$J7,IF($C$4="Best",$K7,IF($C$4="Worst",$L7,0)))</f>
        <v>0.005</v>
      </c>
      <c r="F46" s="43" t="n">
        <f aca="false">IF($C$4="Base",$J7,IF($C$4="Best",$K7,IF($C$4="Worst",$L7,0)))</f>
        <v>0.005</v>
      </c>
      <c r="G46" s="43" t="n">
        <f aca="false">IF($C$4="Base",$J7,IF($C$4="Best",$K7,IF($C$4="Worst",$L7,0)))</f>
        <v>0.005</v>
      </c>
      <c r="H46" s="43" t="n">
        <f aca="false">IF($C$4="Base",$J7,IF($C$4="Best",$K7,IF($C$4="Worst",$L7,0)))</f>
        <v>0.005</v>
      </c>
      <c r="I46" s="43" t="n">
        <f aca="false">IF($C$4="Base",$J7,IF($C$4="Best",$K7,IF($C$4="Worst",$L7,0)))</f>
        <v>0.005</v>
      </c>
      <c r="J46" s="43" t="n">
        <f aca="false">IF($C$4="Base",$J7,IF($C$4="Best",$K7,IF($C$4="Worst",$L7,0)))</f>
        <v>0.005</v>
      </c>
      <c r="K46" s="43" t="n">
        <f aca="false">IF($C$4="Base",$J7,IF($C$4="Best",$K7,IF($C$4="Worst",$L7,0)))</f>
        <v>0.005</v>
      </c>
      <c r="L46" s="43" t="n">
        <f aca="false">IF($C$4="Base",$J7,IF($C$4="Best",$K7,IF($C$4="Worst",$L7,0)))</f>
        <v>0.005</v>
      </c>
      <c r="M46" s="43" t="n">
        <f aca="false">IF($C$4="Base",$J7,IF($C$4="Best",$K7,IF($C$4="Worst",$L7,0)))</f>
        <v>0.005</v>
      </c>
      <c r="N46" s="43" t="n">
        <f aca="false">IF($C$4="Base",$J7,IF($C$4="Best",$K7,IF($C$4="Worst",$L7,0)))</f>
        <v>0.005</v>
      </c>
      <c r="O46" s="43" t="n">
        <f aca="false">IF($C$4="Base",$J7,IF($C$4="Best",$K7,IF($C$4="Worst",$L7,0)))</f>
        <v>0.005</v>
      </c>
      <c r="P46" s="43" t="n">
        <f aca="false">IF($C$4="Base",$J7,IF($C$4="Best",$K7,IF($C$4="Worst",$L7,0)))</f>
        <v>0.005</v>
      </c>
      <c r="Q46" s="43" t="n">
        <f aca="false">IF($C$4="Base",$J7,IF($C$4="Best",$K7,IF($C$4="Worst",$L7,0)))</f>
        <v>0.005</v>
      </c>
      <c r="R46" s="43" t="n">
        <f aca="false">IF($C$4="Base",$J7,IF($C$4="Best",$K7,IF($C$4="Worst",$L7,0)))</f>
        <v>0.005</v>
      </c>
      <c r="S46" s="43" t="n">
        <f aca="false">IF($C$4="Base",$J7,IF($C$4="Best",$K7,IF($C$4="Worst",$L7,0)))</f>
        <v>0.005</v>
      </c>
      <c r="T46" s="43" t="n">
        <f aca="false">IF($C$4="Base",$J7,IF($C$4="Best",$K7,IF($C$4="Worst",$L7,0)))</f>
        <v>0.005</v>
      </c>
      <c r="U46" s="43" t="n">
        <f aca="false">IF($C$4="Base",$J7,IF($C$4="Best",$K7,IF($C$4="Worst",$L7,0)))</f>
        <v>0.005</v>
      </c>
      <c r="V46" s="43" t="n">
        <f aca="false">IF($C$4="Base",$J7,IF($C$4="Best",$K7,IF($C$4="Worst",$L7,0)))</f>
        <v>0.005</v>
      </c>
      <c r="W46" s="43" t="n">
        <f aca="false">IF($C$4="Base",$J7,IF($C$4="Best",$K7,IF($C$4="Worst",$L7,0)))</f>
        <v>0.005</v>
      </c>
      <c r="X46" s="43" t="n">
        <f aca="false">IF($C$4="Base",$J7,IF($C$4="Best",$K7,IF($C$4="Worst",$L7,0)))</f>
        <v>0.005</v>
      </c>
      <c r="Y46" s="43" t="n">
        <f aca="false">IF($C$4="Base",$J7,IF($C$4="Best",$K7,IF($C$4="Worst",$L7,0)))</f>
        <v>0.005</v>
      </c>
      <c r="Z46" s="43" t="n">
        <f aca="false">IF($C$4="Base",$J7,IF($C$4="Best",$K7,IF($C$4="Worst",$L7,0)))</f>
        <v>0.005</v>
      </c>
      <c r="AA46" s="43" t="n">
        <f aca="false">IF($C$4="Base",$J7,IF($C$4="Best",$K7,IF($C$4="Worst",$L7,0)))</f>
        <v>0.005</v>
      </c>
      <c r="AB46" s="43" t="n">
        <f aca="false">IF($C$4="Base",$J7,IF($C$4="Best",$K7,IF($C$4="Worst",$L7,0)))</f>
        <v>0.005</v>
      </c>
      <c r="AC46" s="43" t="n">
        <f aca="false">IF($C$4="Base",$J7,IF($C$4="Best",$K7,IF($C$4="Worst",$L7,0)))</f>
        <v>0.005</v>
      </c>
      <c r="AD46" s="43" t="n">
        <f aca="false">IF($C$4="Base",$J7,IF($C$4="Best",$K7,IF($C$4="Worst",$L7,0)))</f>
        <v>0.005</v>
      </c>
      <c r="AE46" s="43" t="n">
        <f aca="false">IF($C$4="Base",$J7,IF($C$4="Best",$K7,IF($C$4="Worst",$L7,0)))</f>
        <v>0.005</v>
      </c>
      <c r="AF46" s="43" t="n">
        <f aca="false">IF($C$4="Base",$J7,IF($C$4="Best",$K7,IF($C$4="Worst",$L7,0)))</f>
        <v>0.005</v>
      </c>
      <c r="AG46" s="43" t="n">
        <f aca="false">IF($C$4="Base",$J7,IF($C$4="Best",$K7,IF($C$4="Worst",$L7,0)))</f>
        <v>0.005</v>
      </c>
      <c r="AH46" s="43" t="n">
        <f aca="false">IF($C$4="Base",$J7,IF($C$4="Best",$K7,IF($C$4="Worst",$L7,0)))</f>
        <v>0.005</v>
      </c>
      <c r="AI46" s="43" t="n">
        <f aca="false">IF($C$4="Base",$J7,IF($C$4="Best",$K7,IF($C$4="Worst",$L7,0)))</f>
        <v>0.005</v>
      </c>
      <c r="AJ46" s="43" t="n">
        <f aca="false">IF($C$4="Base",$J7,IF($C$4="Best",$K7,IF($C$4="Worst",$L7,0)))</f>
        <v>0.005</v>
      </c>
      <c r="AK46" s="43" t="n">
        <f aca="false">IF($C$4="Base",$J7,IF($C$4="Best",$K7,IF($C$4="Worst",$L7,0)))</f>
        <v>0.005</v>
      </c>
      <c r="AL46" s="43" t="n">
        <f aca="false">IF($C$4="Base",$J7,IF($C$4="Best",$K7,IF($C$4="Worst",$L7,0)))</f>
        <v>0.005</v>
      </c>
      <c r="AM46" s="43" t="n">
        <f aca="false">IF($C$4="Base",$J7,IF($C$4="Best",$K7,IF($C$4="Worst",$L7,0)))</f>
        <v>0.005</v>
      </c>
      <c r="AN46" s="43" t="n">
        <f aca="false">IF($C$4="Base",$J7,IF($C$4="Best",$K7,IF($C$4="Worst",$L7,0)))</f>
        <v>0.005</v>
      </c>
      <c r="AO46" s="43" t="n">
        <f aca="false">IF($C$4="Base",$J7,IF($C$4="Best",$K7,IF($C$4="Worst",$L7,0)))</f>
        <v>0.005</v>
      </c>
      <c r="AP46" s="43" t="n">
        <f aca="false">IF($C$4="Base",$J7,IF($C$4="Best",$K7,IF($C$4="Worst",$L7,0)))</f>
        <v>0.005</v>
      </c>
      <c r="AQ46" s="43" t="n">
        <f aca="false">IF($C$4="Base",$J7,IF($C$4="Best",$K7,IF($C$4="Worst",$L7,0)))</f>
        <v>0.005</v>
      </c>
      <c r="AR46" s="43" t="n">
        <f aca="false">IF($C$4="Base",$J7,IF($C$4="Best",$K7,IF($C$4="Worst",$L7,0)))</f>
        <v>0.005</v>
      </c>
      <c r="AS46" s="43" t="n">
        <f aca="false">IF($C$4="Base",$J7,IF($C$4="Best",$K7,IF($C$4="Worst",$L7,0)))</f>
        <v>0.005</v>
      </c>
      <c r="AT46" s="43" t="n">
        <f aca="false">IF($C$4="Base",$J7,IF($C$4="Best",$K7,IF($C$4="Worst",$L7,0)))</f>
        <v>0.005</v>
      </c>
      <c r="AU46" s="43" t="n">
        <f aca="false">IF($C$4="Base",$J7,IF($C$4="Best",$K7,IF($C$4="Worst",$L7,0)))</f>
        <v>0.005</v>
      </c>
      <c r="AV46" s="43" t="n">
        <f aca="false">IF($C$4="Base",$J7,IF($C$4="Best",$K7,IF($C$4="Worst",$L7,0)))</f>
        <v>0.005</v>
      </c>
      <c r="AW46" s="43" t="n">
        <f aca="false">IF($C$4="Base",$J7,IF($C$4="Best",$K7,IF($C$4="Worst",$L7,0)))</f>
        <v>0.005</v>
      </c>
      <c r="AX46" s="43" t="n">
        <f aca="false">IF($C$4="Base",$J7,IF($C$4="Best",$K7,IF($C$4="Worst",$L7,0)))</f>
        <v>0.005</v>
      </c>
      <c r="AY46" s="43" t="n">
        <f aca="false">IF($C$4="Base",$J7,IF($C$4="Best",$K7,IF($C$4="Worst",$L7,0)))</f>
        <v>0.005</v>
      </c>
      <c r="AZ46" s="43" t="n">
        <f aca="false">IF($C$4="Base",$J7,IF($C$4="Best",$K7,IF($C$4="Worst",$L7,0)))</f>
        <v>0.005</v>
      </c>
      <c r="BA46" s="43" t="n">
        <f aca="false">IF($C$4="Base",$J7,IF($C$4="Best",$K7,IF($C$4="Worst",$L7,0)))</f>
        <v>0.005</v>
      </c>
      <c r="BB46" s="43" t="n">
        <f aca="false">IF($C$4="Base",$J7,IF($C$4="Best",$K7,IF($C$4="Worst",$L7,0)))</f>
        <v>0.005</v>
      </c>
      <c r="BC46" s="43" t="n">
        <f aca="false">IF($C$4="Base",$J7,IF($C$4="Best",$K7,IF($C$4="Worst",$L7,0)))</f>
        <v>0.005</v>
      </c>
      <c r="BD46" s="43" t="n">
        <f aca="false">IF($C$4="Base",$J7,IF($C$4="Best",$K7,IF($C$4="Worst",$L7,0)))</f>
        <v>0.005</v>
      </c>
      <c r="BE46" s="43" t="n">
        <f aca="false">IF($C$4="Base",$J7,IF($C$4="Best",$K7,IF($C$4="Worst",$L7,0)))</f>
        <v>0.005</v>
      </c>
      <c r="BF46" s="43" t="n">
        <f aca="false">IF($C$4="Base",$J7,IF($C$4="Best",$K7,IF($C$4="Worst",$L7,0)))</f>
        <v>0.005</v>
      </c>
      <c r="BG46" s="43" t="n">
        <f aca="false">IF($C$4="Base",$J7,IF($C$4="Best",$K7,IF($C$4="Worst",$L7,0)))</f>
        <v>0.005</v>
      </c>
      <c r="BH46" s="43" t="n">
        <f aca="false">IF($C$4="Base",$J7,IF($C$4="Best",$K7,IF($C$4="Worst",$L7,0)))</f>
        <v>0.005</v>
      </c>
      <c r="BI46" s="43" t="n">
        <f aca="false">IF($C$4="Base",$J7,IF($C$4="Best",$K7,IF($C$4="Worst",$L7,0)))</f>
        <v>0.005</v>
      </c>
      <c r="BJ46" s="43" t="n">
        <f aca="false">IF($C$4="Base",$J7,IF($C$4="Best",$K7,IF($C$4="Worst",$L7,0)))</f>
        <v>0.005</v>
      </c>
      <c r="BK46" s="43" t="n">
        <f aca="false">IF($C$4="Base",$J7,IF($C$4="Best",$K7,IF($C$4="Worst",$L7,0)))</f>
        <v>0.005</v>
      </c>
      <c r="BL46" s="43" t="n">
        <f aca="false">IF($C$4="Base",$J7,IF($C$4="Best",$K7,IF($C$4="Worst",$L7,0)))</f>
        <v>0.005</v>
      </c>
      <c r="BM46" s="43" t="n">
        <f aca="false">IF($C$4="Base",$J7,IF($C$4="Best",$K7,IF($C$4="Worst",$L7,0)))</f>
        <v>0.005</v>
      </c>
      <c r="BN46" s="43" t="n">
        <f aca="false">IF($C$4="Base",$J7,IF($C$4="Best",$K7,IF($C$4="Worst",$L7,0)))</f>
        <v>0.005</v>
      </c>
      <c r="BO46" s="43" t="n">
        <f aca="false">IF($C$4="Base",$J7,IF($C$4="Best",$K7,IF($C$4="Worst",$L7,0)))</f>
        <v>0.005</v>
      </c>
      <c r="BP46" s="43" t="n">
        <f aca="false">IF($C$4="Base",$J7,IF($C$4="Best",$K7,IF($C$4="Worst",$L7,0)))</f>
        <v>0.005</v>
      </c>
      <c r="BQ46" s="43" t="n">
        <f aca="false">IF($C$4="Base",$J7,IF($C$4="Best",$K7,IF($C$4="Worst",$L7,0)))</f>
        <v>0.005</v>
      </c>
      <c r="BR46" s="43" t="n">
        <f aca="false">IF($C$4="Base",$J7,IF($C$4="Best",$K7,IF($C$4="Worst",$L7,0)))</f>
        <v>0.005</v>
      </c>
      <c r="BS46" s="43" t="n">
        <f aca="false">IF($C$4="Base",$J7,IF($C$4="Best",$K7,IF($C$4="Worst",$L7,0)))</f>
        <v>0.005</v>
      </c>
      <c r="BT46" s="43" t="n">
        <f aca="false">IF($C$4="Base",$J7,IF($C$4="Best",$K7,IF($C$4="Worst",$L7,0)))</f>
        <v>0.005</v>
      </c>
      <c r="BU46" s="43" t="n">
        <f aca="false">IF($C$4="Base",$J7,IF($C$4="Best",$K7,IF($C$4="Worst",$L7,0)))</f>
        <v>0.005</v>
      </c>
      <c r="BV46" s="43" t="n">
        <f aca="false">IF($C$4="Base",$J7,IF($C$4="Best",$K7,IF($C$4="Worst",$L7,0)))</f>
        <v>0.005</v>
      </c>
      <c r="BW46" s="43" t="n">
        <f aca="false">IF($C$4="Base",$J7,IF($C$4="Best",$K7,IF($C$4="Worst",$L7,0)))</f>
        <v>0.005</v>
      </c>
      <c r="BX46" s="43" t="n">
        <f aca="false">IF($C$4="Base",$J7,IF($C$4="Best",$K7,IF($C$4="Worst",$L7,0)))</f>
        <v>0.005</v>
      </c>
      <c r="BY46" s="43" t="n">
        <f aca="false">IF($C$4="Base",$J7,IF($C$4="Best",$K7,IF($C$4="Worst",$L7,0)))</f>
        <v>0.005</v>
      </c>
      <c r="BZ46" s="43" t="n">
        <f aca="false">IF($C$4="Base",$J7,IF($C$4="Best",$K7,IF($C$4="Worst",$L7,0)))</f>
        <v>0.005</v>
      </c>
      <c r="CA46" s="43" t="n">
        <f aca="false">IF($C$4="Base",$J7,IF($C$4="Best",$K7,IF($C$4="Worst",$L7,0)))</f>
        <v>0.005</v>
      </c>
      <c r="CB46" s="43" t="n">
        <f aca="false">IF($C$4="Base",$J7,IF($C$4="Best",$K7,IF($C$4="Worst",$L7,0)))</f>
        <v>0.005</v>
      </c>
      <c r="CC46" s="43" t="n">
        <f aca="false">IF($C$4="Base",$J7,IF($C$4="Best",$K7,IF($C$4="Worst",$L7,0)))</f>
        <v>0.005</v>
      </c>
      <c r="CD46" s="43" t="n">
        <f aca="false">IF($C$4="Base",$J7,IF($C$4="Best",$K7,IF($C$4="Worst",$L7,0)))</f>
        <v>0.005</v>
      </c>
      <c r="CE46" s="43" t="n">
        <f aca="false">IF($C$4="Base",$J7,IF($C$4="Best",$K7,IF($C$4="Worst",$L7,0)))</f>
        <v>0.005</v>
      </c>
      <c r="CF46" s="43" t="n">
        <f aca="false">IF($C$4="Base",$J7,IF($C$4="Best",$K7,IF($C$4="Worst",$L7,0)))</f>
        <v>0.005</v>
      </c>
      <c r="CG46" s="43" t="n">
        <f aca="false">IF($C$4="Base",$J7,IF($C$4="Best",$K7,IF($C$4="Worst",$L7,0)))</f>
        <v>0.005</v>
      </c>
      <c r="CH46" s="43" t="n">
        <f aca="false">IF($C$4="Base",$J7,IF($C$4="Best",$K7,IF($C$4="Worst",$L7,0)))</f>
        <v>0.005</v>
      </c>
      <c r="CI46" s="43" t="n">
        <f aca="false">IF($C$4="Base",$J7,IF($C$4="Best",$K7,IF($C$4="Worst",$L7,0)))</f>
        <v>0.005</v>
      </c>
      <c r="CJ46" s="43" t="n">
        <f aca="false">IF($C$4="Base",$J7,IF($C$4="Best",$K7,IF($C$4="Worst",$L7,0)))</f>
        <v>0.005</v>
      </c>
      <c r="CK46" s="43" t="n">
        <f aca="false">IF($C$4="Base",$J7,IF($C$4="Best",$K7,IF($C$4="Worst",$L7,0)))</f>
        <v>0.005</v>
      </c>
      <c r="CL46" s="43" t="n">
        <f aca="false">IF($C$4="Base",$J7,IF($C$4="Best",$K7,IF($C$4="Worst",$L7,0)))</f>
        <v>0.005</v>
      </c>
      <c r="CM46" s="43" t="n">
        <f aca="false">IF($C$4="Base",$J7,IF($C$4="Best",$K7,IF($C$4="Worst",$L7,0)))</f>
        <v>0.005</v>
      </c>
      <c r="CN46" s="43" t="n">
        <f aca="false">IF($C$4="Base",$J7,IF($C$4="Best",$K7,IF($C$4="Worst",$L7,0)))</f>
        <v>0.005</v>
      </c>
      <c r="CO46" s="43" t="n">
        <f aca="false">IF($C$4="Base",$J7,IF($C$4="Best",$K7,IF($C$4="Worst",$L7,0)))</f>
        <v>0.005</v>
      </c>
      <c r="CP46" s="43" t="n">
        <f aca="false">IF($C$4="Base",$J7,IF($C$4="Best",$K7,IF($C$4="Worst",$L7,0)))</f>
        <v>0.005</v>
      </c>
      <c r="CQ46" s="43" t="n">
        <f aca="false">IF($C$4="Base",$J7,IF($C$4="Best",$K7,IF($C$4="Worst",$L7,0)))</f>
        <v>0.005</v>
      </c>
      <c r="CR46" s="43" t="n">
        <f aca="false">IF($C$4="Base",$J7,IF($C$4="Best",$K7,IF($C$4="Worst",$L7,0)))</f>
        <v>0.005</v>
      </c>
      <c r="CS46" s="43" t="n">
        <f aca="false">IF($C$4="Base",$J7,IF($C$4="Best",$K7,IF($C$4="Worst",$L7,0)))</f>
        <v>0.005</v>
      </c>
      <c r="CT46" s="43" t="n">
        <f aca="false">IF($C$4="Base",$J7,IF($C$4="Best",$K7,IF($C$4="Worst",$L7,0)))</f>
        <v>0.005</v>
      </c>
      <c r="CU46" s="43" t="n">
        <f aca="false">IF($C$4="Base",$J7,IF($C$4="Best",$K7,IF($C$4="Worst",$L7,0)))</f>
        <v>0.005</v>
      </c>
      <c r="CV46" s="43" t="n">
        <f aca="false">IF($C$4="Base",$J7,IF($C$4="Best",$K7,IF($C$4="Worst",$L7,0)))</f>
        <v>0.005</v>
      </c>
    </row>
    <row r="47" customFormat="false" ht="17" hidden="false" customHeight="false" outlineLevel="0" collapsed="false">
      <c r="B47" s="0" t="s">
        <v>116</v>
      </c>
      <c r="E47" s="44" t="n">
        <v>0.005</v>
      </c>
      <c r="F47" s="43" t="n">
        <f aca="false">E47</f>
        <v>0.005</v>
      </c>
      <c r="G47" s="43" t="n">
        <f aca="false">F47</f>
        <v>0.005</v>
      </c>
      <c r="H47" s="43" t="n">
        <f aca="false">G47</f>
        <v>0.005</v>
      </c>
      <c r="I47" s="43" t="n">
        <f aca="false">H47</f>
        <v>0.005</v>
      </c>
      <c r="J47" s="43" t="n">
        <f aca="false">I47</f>
        <v>0.005</v>
      </c>
      <c r="K47" s="43" t="n">
        <f aca="false">J47</f>
        <v>0.005</v>
      </c>
      <c r="L47" s="43" t="n">
        <f aca="false">K47</f>
        <v>0.005</v>
      </c>
      <c r="M47" s="43" t="n">
        <f aca="false">L47</f>
        <v>0.005</v>
      </c>
      <c r="N47" s="43" t="n">
        <f aca="false">M47</f>
        <v>0.005</v>
      </c>
      <c r="O47" s="43" t="n">
        <f aca="false">N47</f>
        <v>0.005</v>
      </c>
      <c r="P47" s="43" t="n">
        <f aca="false">O47</f>
        <v>0.005</v>
      </c>
      <c r="Q47" s="43" t="n">
        <f aca="false">P47</f>
        <v>0.005</v>
      </c>
      <c r="R47" s="43" t="n">
        <f aca="false">Q47</f>
        <v>0.005</v>
      </c>
      <c r="S47" s="43" t="n">
        <f aca="false">R47</f>
        <v>0.005</v>
      </c>
      <c r="T47" s="43" t="n">
        <f aca="false">S47</f>
        <v>0.005</v>
      </c>
      <c r="U47" s="43" t="n">
        <f aca="false">T47</f>
        <v>0.005</v>
      </c>
      <c r="V47" s="43" t="n">
        <f aca="false">U47</f>
        <v>0.005</v>
      </c>
      <c r="W47" s="43" t="n">
        <f aca="false">V47</f>
        <v>0.005</v>
      </c>
      <c r="X47" s="43" t="n">
        <f aca="false">W47</f>
        <v>0.005</v>
      </c>
      <c r="Y47" s="43" t="n">
        <f aca="false">X47</f>
        <v>0.005</v>
      </c>
      <c r="Z47" s="43" t="n">
        <f aca="false">Y47</f>
        <v>0.005</v>
      </c>
      <c r="AA47" s="43" t="n">
        <f aca="false">Z47</f>
        <v>0.005</v>
      </c>
      <c r="AB47" s="43" t="n">
        <f aca="false">AA47</f>
        <v>0.005</v>
      </c>
      <c r="AC47" s="43" t="n">
        <f aca="false">AB47</f>
        <v>0.005</v>
      </c>
      <c r="AD47" s="43" t="n">
        <f aca="false">AC47</f>
        <v>0.005</v>
      </c>
      <c r="AE47" s="43" t="n">
        <f aca="false">AD47</f>
        <v>0.005</v>
      </c>
      <c r="AF47" s="43" t="n">
        <f aca="false">AE47</f>
        <v>0.005</v>
      </c>
      <c r="AG47" s="43" t="n">
        <f aca="false">AF47</f>
        <v>0.005</v>
      </c>
      <c r="AH47" s="43" t="n">
        <f aca="false">AG47</f>
        <v>0.005</v>
      </c>
      <c r="AI47" s="43" t="n">
        <f aca="false">AH47</f>
        <v>0.005</v>
      </c>
      <c r="AJ47" s="43" t="n">
        <f aca="false">AI47</f>
        <v>0.005</v>
      </c>
      <c r="AK47" s="43" t="n">
        <f aca="false">AJ47</f>
        <v>0.005</v>
      </c>
      <c r="AL47" s="43" t="n">
        <f aca="false">AK47</f>
        <v>0.005</v>
      </c>
      <c r="AM47" s="43" t="n">
        <f aca="false">AL47</f>
        <v>0.005</v>
      </c>
      <c r="AN47" s="43" t="n">
        <f aca="false">AM47</f>
        <v>0.005</v>
      </c>
      <c r="AO47" s="43" t="n">
        <f aca="false">AN47</f>
        <v>0.005</v>
      </c>
      <c r="AP47" s="43" t="n">
        <f aca="false">AO47</f>
        <v>0.005</v>
      </c>
      <c r="AQ47" s="43" t="n">
        <f aca="false">AP47</f>
        <v>0.005</v>
      </c>
      <c r="AR47" s="43" t="n">
        <f aca="false">AQ47</f>
        <v>0.005</v>
      </c>
      <c r="AS47" s="43" t="n">
        <f aca="false">AR47</f>
        <v>0.005</v>
      </c>
      <c r="AT47" s="43" t="n">
        <f aca="false">AS47</f>
        <v>0.005</v>
      </c>
      <c r="AU47" s="43" t="n">
        <f aca="false">AT47</f>
        <v>0.005</v>
      </c>
      <c r="AV47" s="43" t="n">
        <f aca="false">AU47</f>
        <v>0.005</v>
      </c>
      <c r="AW47" s="43" t="n">
        <f aca="false">AV47</f>
        <v>0.005</v>
      </c>
      <c r="AX47" s="43" t="n">
        <f aca="false">AW47</f>
        <v>0.005</v>
      </c>
      <c r="AY47" s="43" t="n">
        <f aca="false">AX47</f>
        <v>0.005</v>
      </c>
      <c r="AZ47" s="43" t="n">
        <f aca="false">AY47</f>
        <v>0.005</v>
      </c>
      <c r="BA47" s="43" t="n">
        <f aca="false">AZ47</f>
        <v>0.005</v>
      </c>
      <c r="BB47" s="43" t="n">
        <f aca="false">BA47</f>
        <v>0.005</v>
      </c>
      <c r="BC47" s="43" t="n">
        <f aca="false">BB47</f>
        <v>0.005</v>
      </c>
      <c r="BD47" s="43" t="n">
        <f aca="false">BC47</f>
        <v>0.005</v>
      </c>
      <c r="BE47" s="43" t="n">
        <f aca="false">BD47</f>
        <v>0.005</v>
      </c>
      <c r="BF47" s="43" t="n">
        <f aca="false">BE47</f>
        <v>0.005</v>
      </c>
      <c r="BG47" s="43" t="n">
        <f aca="false">BF47</f>
        <v>0.005</v>
      </c>
      <c r="BH47" s="43" t="n">
        <f aca="false">BG47</f>
        <v>0.005</v>
      </c>
      <c r="BI47" s="43" t="n">
        <f aca="false">BH47</f>
        <v>0.005</v>
      </c>
      <c r="BJ47" s="43" t="n">
        <f aca="false">BI47</f>
        <v>0.005</v>
      </c>
      <c r="BK47" s="43" t="n">
        <f aca="false">BJ47</f>
        <v>0.005</v>
      </c>
      <c r="BL47" s="43" t="n">
        <f aca="false">BK47</f>
        <v>0.005</v>
      </c>
      <c r="BM47" s="43" t="n">
        <f aca="false">BL47</f>
        <v>0.005</v>
      </c>
      <c r="BN47" s="43" t="n">
        <f aca="false">BM47</f>
        <v>0.005</v>
      </c>
      <c r="BO47" s="43" t="n">
        <f aca="false">BN47</f>
        <v>0.005</v>
      </c>
      <c r="BP47" s="43" t="n">
        <f aca="false">BO47</f>
        <v>0.005</v>
      </c>
      <c r="BQ47" s="43" t="n">
        <f aca="false">BP47</f>
        <v>0.005</v>
      </c>
      <c r="BR47" s="43" t="n">
        <f aca="false">BQ47</f>
        <v>0.005</v>
      </c>
      <c r="BS47" s="43" t="n">
        <f aca="false">BR47</f>
        <v>0.005</v>
      </c>
      <c r="BT47" s="43" t="n">
        <f aca="false">BS47</f>
        <v>0.005</v>
      </c>
      <c r="BU47" s="43" t="n">
        <f aca="false">BT47</f>
        <v>0.005</v>
      </c>
      <c r="BV47" s="43" t="n">
        <f aca="false">BU47</f>
        <v>0.005</v>
      </c>
      <c r="BW47" s="43" t="n">
        <f aca="false">BV47</f>
        <v>0.005</v>
      </c>
      <c r="BX47" s="43" t="n">
        <f aca="false">BW47</f>
        <v>0.005</v>
      </c>
      <c r="BY47" s="43" t="n">
        <f aca="false">BX47</f>
        <v>0.005</v>
      </c>
      <c r="BZ47" s="43" t="n">
        <f aca="false">BY47</f>
        <v>0.005</v>
      </c>
      <c r="CA47" s="43" t="n">
        <f aca="false">BZ47</f>
        <v>0.005</v>
      </c>
      <c r="CB47" s="43" t="n">
        <f aca="false">CA47</f>
        <v>0.005</v>
      </c>
      <c r="CC47" s="43" t="n">
        <f aca="false">CB47</f>
        <v>0.005</v>
      </c>
      <c r="CD47" s="43" t="n">
        <f aca="false">CC47</f>
        <v>0.005</v>
      </c>
      <c r="CE47" s="43" t="n">
        <f aca="false">CD47</f>
        <v>0.005</v>
      </c>
      <c r="CF47" s="43" t="n">
        <f aca="false">CE47</f>
        <v>0.005</v>
      </c>
      <c r="CG47" s="43" t="n">
        <f aca="false">CF47</f>
        <v>0.005</v>
      </c>
      <c r="CH47" s="43" t="n">
        <f aca="false">CG47</f>
        <v>0.005</v>
      </c>
      <c r="CI47" s="43" t="n">
        <f aca="false">CH47</f>
        <v>0.005</v>
      </c>
      <c r="CJ47" s="43" t="n">
        <f aca="false">CI47</f>
        <v>0.005</v>
      </c>
      <c r="CK47" s="43" t="n">
        <f aca="false">CJ47</f>
        <v>0.005</v>
      </c>
      <c r="CL47" s="43" t="n">
        <f aca="false">CK47</f>
        <v>0.005</v>
      </c>
      <c r="CM47" s="43" t="n">
        <f aca="false">CL47</f>
        <v>0.005</v>
      </c>
      <c r="CN47" s="43" t="n">
        <f aca="false">CM47</f>
        <v>0.005</v>
      </c>
      <c r="CO47" s="43" t="n">
        <f aca="false">CN47</f>
        <v>0.005</v>
      </c>
      <c r="CP47" s="43" t="n">
        <f aca="false">CO47</f>
        <v>0.005</v>
      </c>
      <c r="CQ47" s="43" t="n">
        <f aca="false">CP47</f>
        <v>0.005</v>
      </c>
      <c r="CR47" s="43" t="n">
        <f aca="false">CQ47</f>
        <v>0.005</v>
      </c>
      <c r="CS47" s="43" t="n">
        <f aca="false">CR47</f>
        <v>0.005</v>
      </c>
      <c r="CT47" s="43" t="n">
        <f aca="false">CS47</f>
        <v>0.005</v>
      </c>
      <c r="CU47" s="43" t="n">
        <f aca="false">CT47</f>
        <v>0.005</v>
      </c>
      <c r="CV47" s="43" t="n">
        <f aca="false">CU47</f>
        <v>0.005</v>
      </c>
    </row>
    <row r="48" s="45" customFormat="true" ht="17" hidden="false" customHeight="false" outlineLevel="0" collapsed="false">
      <c r="B48" s="45" t="s">
        <v>117</v>
      </c>
      <c r="D48" s="46" t="n">
        <v>0.1</v>
      </c>
      <c r="E48" s="37" t="n">
        <f aca="false">D48</f>
        <v>0.1</v>
      </c>
      <c r="F48" s="37" t="n">
        <f aca="false">E48</f>
        <v>0.1</v>
      </c>
      <c r="G48" s="37" t="n">
        <f aca="false">F48</f>
        <v>0.1</v>
      </c>
      <c r="H48" s="37" t="n">
        <f aca="false">G48</f>
        <v>0.1</v>
      </c>
      <c r="I48" s="37" t="n">
        <f aca="false">H48</f>
        <v>0.1</v>
      </c>
      <c r="J48" s="37" t="n">
        <f aca="false">I48</f>
        <v>0.1</v>
      </c>
      <c r="K48" s="37" t="n">
        <f aca="false">J48</f>
        <v>0.1</v>
      </c>
      <c r="L48" s="37" t="n">
        <f aca="false">K48</f>
        <v>0.1</v>
      </c>
      <c r="M48" s="37" t="n">
        <f aca="false">L48</f>
        <v>0.1</v>
      </c>
      <c r="N48" s="37" t="n">
        <f aca="false">M48</f>
        <v>0.1</v>
      </c>
      <c r="O48" s="37" t="n">
        <f aca="false">N48</f>
        <v>0.1</v>
      </c>
      <c r="P48" s="37" t="n">
        <f aca="false">O48</f>
        <v>0.1</v>
      </c>
      <c r="Q48" s="37" t="n">
        <f aca="false">P48</f>
        <v>0.1</v>
      </c>
      <c r="R48" s="37" t="n">
        <f aca="false">Q48</f>
        <v>0.1</v>
      </c>
      <c r="S48" s="37" t="n">
        <f aca="false">R48</f>
        <v>0.1</v>
      </c>
      <c r="T48" s="37" t="n">
        <f aca="false">S48</f>
        <v>0.1</v>
      </c>
      <c r="U48" s="37" t="n">
        <f aca="false">T48</f>
        <v>0.1</v>
      </c>
      <c r="V48" s="37" t="n">
        <f aca="false">U48</f>
        <v>0.1</v>
      </c>
      <c r="W48" s="37" t="n">
        <f aca="false">V48</f>
        <v>0.1</v>
      </c>
      <c r="X48" s="37" t="n">
        <f aca="false">W48</f>
        <v>0.1</v>
      </c>
      <c r="Y48" s="37" t="n">
        <f aca="false">X48</f>
        <v>0.1</v>
      </c>
      <c r="Z48" s="37" t="n">
        <f aca="false">Y48</f>
        <v>0.1</v>
      </c>
      <c r="AA48" s="37" t="n">
        <f aca="false">Z48</f>
        <v>0.1</v>
      </c>
      <c r="AB48" s="37" t="n">
        <f aca="false">AA48</f>
        <v>0.1</v>
      </c>
      <c r="AC48" s="37" t="n">
        <f aca="false">AB48</f>
        <v>0.1</v>
      </c>
      <c r="AD48" s="37" t="n">
        <f aca="false">AC48</f>
        <v>0.1</v>
      </c>
      <c r="AE48" s="37" t="n">
        <f aca="false">AD48</f>
        <v>0.1</v>
      </c>
      <c r="AF48" s="37" t="n">
        <f aca="false">AE48</f>
        <v>0.1</v>
      </c>
      <c r="AG48" s="37" t="n">
        <f aca="false">AF48</f>
        <v>0.1</v>
      </c>
      <c r="AH48" s="37" t="n">
        <f aca="false">AG48</f>
        <v>0.1</v>
      </c>
      <c r="AI48" s="37" t="n">
        <f aca="false">AH48</f>
        <v>0.1</v>
      </c>
      <c r="AJ48" s="37" t="n">
        <f aca="false">AI48</f>
        <v>0.1</v>
      </c>
      <c r="AK48" s="37" t="n">
        <f aca="false">AJ48</f>
        <v>0.1</v>
      </c>
      <c r="AL48" s="37" t="n">
        <f aca="false">AK48</f>
        <v>0.1</v>
      </c>
      <c r="AM48" s="37" t="n">
        <f aca="false">AL48</f>
        <v>0.1</v>
      </c>
      <c r="AN48" s="37" t="n">
        <f aca="false">AM48</f>
        <v>0.1</v>
      </c>
      <c r="AO48" s="37" t="n">
        <f aca="false">AN48</f>
        <v>0.1</v>
      </c>
      <c r="AP48" s="37" t="n">
        <f aca="false">AO48</f>
        <v>0.1</v>
      </c>
      <c r="AQ48" s="37" t="n">
        <f aca="false">AP48</f>
        <v>0.1</v>
      </c>
      <c r="AR48" s="37" t="n">
        <f aca="false">AQ48</f>
        <v>0.1</v>
      </c>
      <c r="AS48" s="37" t="n">
        <f aca="false">AR48</f>
        <v>0.1</v>
      </c>
      <c r="AT48" s="37" t="n">
        <f aca="false">AS48</f>
        <v>0.1</v>
      </c>
      <c r="AU48" s="37" t="n">
        <f aca="false">AT48</f>
        <v>0.1</v>
      </c>
      <c r="AV48" s="37" t="n">
        <f aca="false">AU48</f>
        <v>0.1</v>
      </c>
      <c r="AW48" s="37" t="n">
        <f aca="false">AV48</f>
        <v>0.1</v>
      </c>
      <c r="AX48" s="37" t="n">
        <f aca="false">AW48</f>
        <v>0.1</v>
      </c>
      <c r="AY48" s="37" t="n">
        <f aca="false">AX48</f>
        <v>0.1</v>
      </c>
      <c r="AZ48" s="37" t="n">
        <f aca="false">AY48</f>
        <v>0.1</v>
      </c>
      <c r="BA48" s="37" t="n">
        <f aca="false">AZ48</f>
        <v>0.1</v>
      </c>
      <c r="BB48" s="37" t="n">
        <f aca="false">BA48</f>
        <v>0.1</v>
      </c>
      <c r="BC48" s="37" t="n">
        <f aca="false">BB48</f>
        <v>0.1</v>
      </c>
      <c r="BD48" s="37" t="n">
        <f aca="false">BC48</f>
        <v>0.1</v>
      </c>
      <c r="BE48" s="37" t="n">
        <f aca="false">BD48</f>
        <v>0.1</v>
      </c>
      <c r="BF48" s="37" t="n">
        <f aca="false">BE48</f>
        <v>0.1</v>
      </c>
      <c r="BG48" s="37" t="n">
        <f aca="false">BF48</f>
        <v>0.1</v>
      </c>
      <c r="BH48" s="37" t="n">
        <f aca="false">BG48</f>
        <v>0.1</v>
      </c>
      <c r="BI48" s="37" t="n">
        <f aca="false">BH48</f>
        <v>0.1</v>
      </c>
      <c r="BJ48" s="37" t="n">
        <f aca="false">BI48</f>
        <v>0.1</v>
      </c>
      <c r="BK48" s="37" t="n">
        <f aca="false">BJ48</f>
        <v>0.1</v>
      </c>
      <c r="BL48" s="37" t="n">
        <f aca="false">BK48</f>
        <v>0.1</v>
      </c>
      <c r="BM48" s="37" t="n">
        <f aca="false">BL48</f>
        <v>0.1</v>
      </c>
      <c r="BN48" s="37" t="n">
        <f aca="false">BM48</f>
        <v>0.1</v>
      </c>
      <c r="BO48" s="37" t="n">
        <f aca="false">BN48</f>
        <v>0.1</v>
      </c>
      <c r="BP48" s="37" t="n">
        <f aca="false">BO48</f>
        <v>0.1</v>
      </c>
      <c r="BQ48" s="37" t="n">
        <f aca="false">BP48</f>
        <v>0.1</v>
      </c>
      <c r="BR48" s="37" t="n">
        <f aca="false">BQ48</f>
        <v>0.1</v>
      </c>
      <c r="BS48" s="37" t="n">
        <f aca="false">BR48</f>
        <v>0.1</v>
      </c>
      <c r="BT48" s="37" t="n">
        <f aca="false">BS48</f>
        <v>0.1</v>
      </c>
      <c r="BU48" s="37" t="n">
        <f aca="false">BT48</f>
        <v>0.1</v>
      </c>
      <c r="BV48" s="37" t="n">
        <f aca="false">BU48</f>
        <v>0.1</v>
      </c>
      <c r="BW48" s="37" t="n">
        <f aca="false">BV48</f>
        <v>0.1</v>
      </c>
      <c r="BX48" s="37" t="n">
        <f aca="false">BW48</f>
        <v>0.1</v>
      </c>
      <c r="BY48" s="37" t="n">
        <f aca="false">BX48</f>
        <v>0.1</v>
      </c>
      <c r="BZ48" s="37" t="n">
        <f aca="false">BY48</f>
        <v>0.1</v>
      </c>
      <c r="CA48" s="37" t="n">
        <f aca="false">BZ48</f>
        <v>0.1</v>
      </c>
      <c r="CB48" s="37" t="n">
        <f aca="false">CA48</f>
        <v>0.1</v>
      </c>
      <c r="CC48" s="37" t="n">
        <f aca="false">CB48</f>
        <v>0.1</v>
      </c>
      <c r="CD48" s="37" t="n">
        <f aca="false">CC48</f>
        <v>0.1</v>
      </c>
      <c r="CE48" s="37" t="n">
        <f aca="false">CD48</f>
        <v>0.1</v>
      </c>
      <c r="CF48" s="37" t="n">
        <f aca="false">CE48</f>
        <v>0.1</v>
      </c>
      <c r="CG48" s="37" t="n">
        <f aca="false">CF48</f>
        <v>0.1</v>
      </c>
      <c r="CH48" s="37" t="n">
        <f aca="false">CG48</f>
        <v>0.1</v>
      </c>
      <c r="CI48" s="37" t="n">
        <f aca="false">CH48</f>
        <v>0.1</v>
      </c>
      <c r="CJ48" s="37" t="n">
        <f aca="false">CI48</f>
        <v>0.1</v>
      </c>
      <c r="CK48" s="37" t="n">
        <f aca="false">CJ48</f>
        <v>0.1</v>
      </c>
      <c r="CL48" s="37" t="n">
        <f aca="false">CK48</f>
        <v>0.1</v>
      </c>
      <c r="CM48" s="37" t="n">
        <f aca="false">CL48</f>
        <v>0.1</v>
      </c>
      <c r="CN48" s="37" t="n">
        <f aca="false">CM48</f>
        <v>0.1</v>
      </c>
      <c r="CO48" s="37" t="n">
        <f aca="false">CN48</f>
        <v>0.1</v>
      </c>
      <c r="CP48" s="37" t="n">
        <f aca="false">CO48</f>
        <v>0.1</v>
      </c>
      <c r="CQ48" s="37" t="n">
        <f aca="false">CP48</f>
        <v>0.1</v>
      </c>
      <c r="CR48" s="37" t="n">
        <f aca="false">CQ48</f>
        <v>0.1</v>
      </c>
      <c r="CS48" s="37" t="n">
        <f aca="false">CR48</f>
        <v>0.1</v>
      </c>
      <c r="CT48" s="37" t="n">
        <f aca="false">CS48</f>
        <v>0.1</v>
      </c>
      <c r="CU48" s="37" t="n">
        <f aca="false">CT48</f>
        <v>0.1</v>
      </c>
      <c r="CV48" s="37" t="n">
        <f aca="false">CU48</f>
        <v>0.1</v>
      </c>
    </row>
    <row r="49" customFormat="false" ht="17" hidden="false" customHeight="false" outlineLevel="0" collapsed="false">
      <c r="B49" s="23" t="s">
        <v>118</v>
      </c>
      <c r="D49" s="35" t="n">
        <f aca="false">IF($C$4="Base", $J10,IF($C$4="Best",$K10,IF($C$4="Worst",$L10,0)))</f>
        <v>3</v>
      </c>
      <c r="E49" s="35" t="n">
        <f aca="false">D49</f>
        <v>3</v>
      </c>
      <c r="F49" s="35" t="n">
        <f aca="false">E49</f>
        <v>3</v>
      </c>
      <c r="G49" s="35" t="n">
        <f aca="false">F49</f>
        <v>3</v>
      </c>
      <c r="H49" s="35" t="n">
        <f aca="false">G49</f>
        <v>3</v>
      </c>
      <c r="I49" s="35" t="n">
        <f aca="false">H49</f>
        <v>3</v>
      </c>
      <c r="J49" s="35" t="n">
        <f aca="false">I49</f>
        <v>3</v>
      </c>
      <c r="K49" s="35" t="n">
        <f aca="false">J49</f>
        <v>3</v>
      </c>
      <c r="L49" s="35" t="n">
        <f aca="false">K49</f>
        <v>3</v>
      </c>
      <c r="M49" s="35" t="n">
        <f aca="false">L49</f>
        <v>3</v>
      </c>
      <c r="N49" s="35" t="n">
        <f aca="false">M49</f>
        <v>3</v>
      </c>
      <c r="O49" s="35" t="n">
        <f aca="false">N49</f>
        <v>3</v>
      </c>
      <c r="P49" s="35" t="n">
        <f aca="false">O49</f>
        <v>3</v>
      </c>
      <c r="Q49" s="35" t="n">
        <f aca="false">P49</f>
        <v>3</v>
      </c>
      <c r="R49" s="35" t="n">
        <f aca="false">Q49</f>
        <v>3</v>
      </c>
      <c r="S49" s="35" t="n">
        <f aca="false">R49</f>
        <v>3</v>
      </c>
      <c r="T49" s="35" t="n">
        <f aca="false">S49</f>
        <v>3</v>
      </c>
      <c r="U49" s="35" t="n">
        <f aca="false">T49</f>
        <v>3</v>
      </c>
      <c r="V49" s="35" t="n">
        <f aca="false">U49</f>
        <v>3</v>
      </c>
      <c r="W49" s="35" t="n">
        <f aca="false">V49</f>
        <v>3</v>
      </c>
      <c r="X49" s="35" t="n">
        <f aca="false">W49</f>
        <v>3</v>
      </c>
      <c r="Y49" s="35" t="n">
        <f aca="false">X49</f>
        <v>3</v>
      </c>
      <c r="Z49" s="35" t="n">
        <f aca="false">Y49</f>
        <v>3</v>
      </c>
      <c r="AA49" s="35" t="n">
        <f aca="false">Z49</f>
        <v>3</v>
      </c>
      <c r="AB49" s="35" t="n">
        <f aca="false">AA49</f>
        <v>3</v>
      </c>
      <c r="AC49" s="35" t="n">
        <f aca="false">AB49</f>
        <v>3</v>
      </c>
      <c r="AD49" s="35" t="n">
        <f aca="false">AC49</f>
        <v>3</v>
      </c>
      <c r="AE49" s="35" t="n">
        <f aca="false">AD49</f>
        <v>3</v>
      </c>
      <c r="AF49" s="35" t="n">
        <f aca="false">AE49</f>
        <v>3</v>
      </c>
      <c r="AG49" s="35" t="n">
        <f aca="false">AF49</f>
        <v>3</v>
      </c>
      <c r="AH49" s="35" t="n">
        <f aca="false">AG49</f>
        <v>3</v>
      </c>
      <c r="AI49" s="35" t="n">
        <f aca="false">AH49</f>
        <v>3</v>
      </c>
      <c r="AJ49" s="35" t="n">
        <f aca="false">AI49</f>
        <v>3</v>
      </c>
      <c r="AK49" s="35" t="n">
        <f aca="false">AJ49</f>
        <v>3</v>
      </c>
      <c r="AL49" s="35" t="n">
        <f aca="false">AK49</f>
        <v>3</v>
      </c>
      <c r="AM49" s="35" t="n">
        <f aca="false">AL49</f>
        <v>3</v>
      </c>
      <c r="AN49" s="35" t="n">
        <f aca="false">AM49</f>
        <v>3</v>
      </c>
      <c r="AO49" s="35" t="n">
        <f aca="false">AN49</f>
        <v>3</v>
      </c>
      <c r="AP49" s="35" t="n">
        <f aca="false">AO49</f>
        <v>3</v>
      </c>
      <c r="AQ49" s="35" t="n">
        <f aca="false">AP49</f>
        <v>3</v>
      </c>
      <c r="AR49" s="35" t="n">
        <f aca="false">AQ49</f>
        <v>3</v>
      </c>
      <c r="AS49" s="35" t="n">
        <f aca="false">AR49</f>
        <v>3</v>
      </c>
      <c r="AT49" s="35" t="n">
        <f aca="false">AS49</f>
        <v>3</v>
      </c>
      <c r="AU49" s="35" t="n">
        <f aca="false">AT49</f>
        <v>3</v>
      </c>
      <c r="AV49" s="35" t="n">
        <f aca="false">AU49</f>
        <v>3</v>
      </c>
      <c r="AW49" s="35" t="n">
        <f aca="false">AV49</f>
        <v>3</v>
      </c>
      <c r="AX49" s="35" t="n">
        <f aca="false">AW49</f>
        <v>3</v>
      </c>
      <c r="AY49" s="35" t="n">
        <f aca="false">AX49</f>
        <v>3</v>
      </c>
      <c r="AZ49" s="35" t="n">
        <f aca="false">AY49</f>
        <v>3</v>
      </c>
      <c r="BA49" s="35" t="n">
        <f aca="false">AZ49</f>
        <v>3</v>
      </c>
      <c r="BB49" s="35" t="n">
        <f aca="false">BA49</f>
        <v>3</v>
      </c>
      <c r="BC49" s="35" t="n">
        <f aca="false">BB49</f>
        <v>3</v>
      </c>
      <c r="BD49" s="35" t="n">
        <f aca="false">BC49</f>
        <v>3</v>
      </c>
      <c r="BE49" s="35" t="n">
        <f aca="false">BD49</f>
        <v>3</v>
      </c>
      <c r="BF49" s="35" t="n">
        <f aca="false">BE49</f>
        <v>3</v>
      </c>
      <c r="BG49" s="35" t="n">
        <f aca="false">BF49</f>
        <v>3</v>
      </c>
      <c r="BH49" s="35" t="n">
        <f aca="false">BG49</f>
        <v>3</v>
      </c>
      <c r="BI49" s="35" t="n">
        <f aca="false">BH49</f>
        <v>3</v>
      </c>
      <c r="BJ49" s="35" t="n">
        <f aca="false">BI49</f>
        <v>3</v>
      </c>
      <c r="BK49" s="35" t="n">
        <f aca="false">BJ49</f>
        <v>3</v>
      </c>
      <c r="BL49" s="35" t="n">
        <f aca="false">BK49</f>
        <v>3</v>
      </c>
      <c r="BM49" s="35" t="n">
        <f aca="false">BL49</f>
        <v>3</v>
      </c>
      <c r="BN49" s="35" t="n">
        <f aca="false">BM49</f>
        <v>3</v>
      </c>
      <c r="BO49" s="35" t="n">
        <f aca="false">BN49</f>
        <v>3</v>
      </c>
      <c r="BP49" s="35" t="n">
        <f aca="false">BO49</f>
        <v>3</v>
      </c>
      <c r="BQ49" s="35" t="n">
        <f aca="false">BP49</f>
        <v>3</v>
      </c>
      <c r="BR49" s="35" t="n">
        <f aca="false">BQ49</f>
        <v>3</v>
      </c>
      <c r="BS49" s="35" t="n">
        <f aca="false">BR49</f>
        <v>3</v>
      </c>
      <c r="BT49" s="35" t="n">
        <f aca="false">BS49</f>
        <v>3</v>
      </c>
      <c r="BU49" s="35" t="n">
        <f aca="false">BT49</f>
        <v>3</v>
      </c>
      <c r="BV49" s="35" t="n">
        <f aca="false">BU49</f>
        <v>3</v>
      </c>
      <c r="BW49" s="35" t="n">
        <f aca="false">BV49</f>
        <v>3</v>
      </c>
      <c r="BX49" s="35" t="n">
        <f aca="false">BW49</f>
        <v>3</v>
      </c>
      <c r="BY49" s="35" t="n">
        <f aca="false">BX49</f>
        <v>3</v>
      </c>
      <c r="BZ49" s="35" t="n">
        <f aca="false">BY49</f>
        <v>3</v>
      </c>
      <c r="CA49" s="35" t="n">
        <f aca="false">BZ49</f>
        <v>3</v>
      </c>
      <c r="CB49" s="35" t="n">
        <f aca="false">CA49</f>
        <v>3</v>
      </c>
      <c r="CC49" s="35" t="n">
        <f aca="false">CB49</f>
        <v>3</v>
      </c>
      <c r="CD49" s="35" t="n">
        <f aca="false">CC49</f>
        <v>3</v>
      </c>
      <c r="CE49" s="35" t="n">
        <f aca="false">CD49</f>
        <v>3</v>
      </c>
      <c r="CF49" s="35" t="n">
        <f aca="false">CE49</f>
        <v>3</v>
      </c>
      <c r="CG49" s="35" t="n">
        <f aca="false">CF49</f>
        <v>3</v>
      </c>
      <c r="CH49" s="35" t="n">
        <f aca="false">CG49</f>
        <v>3</v>
      </c>
      <c r="CI49" s="35" t="n">
        <f aca="false">CH49</f>
        <v>3</v>
      </c>
      <c r="CJ49" s="35" t="n">
        <f aca="false">CI49</f>
        <v>3</v>
      </c>
      <c r="CK49" s="35" t="n">
        <f aca="false">CJ49</f>
        <v>3</v>
      </c>
      <c r="CL49" s="35" t="n">
        <f aca="false">CK49</f>
        <v>3</v>
      </c>
      <c r="CM49" s="35" t="n">
        <f aca="false">CL49</f>
        <v>3</v>
      </c>
      <c r="CN49" s="35" t="n">
        <f aca="false">CM49</f>
        <v>3</v>
      </c>
      <c r="CO49" s="35" t="n">
        <f aca="false">CN49</f>
        <v>3</v>
      </c>
      <c r="CP49" s="35" t="n">
        <f aca="false">CO49</f>
        <v>3</v>
      </c>
      <c r="CQ49" s="35" t="n">
        <f aca="false">CP49</f>
        <v>3</v>
      </c>
      <c r="CR49" s="35" t="n">
        <f aca="false">CQ49</f>
        <v>3</v>
      </c>
      <c r="CS49" s="35" t="n">
        <f aca="false">CR49</f>
        <v>3</v>
      </c>
      <c r="CT49" s="35" t="n">
        <f aca="false">CS49</f>
        <v>3</v>
      </c>
      <c r="CU49" s="35" t="n">
        <f aca="false">CT49</f>
        <v>3</v>
      </c>
      <c r="CV49" s="35" t="n">
        <f aca="false">CU49</f>
        <v>3</v>
      </c>
    </row>
    <row r="51" customFormat="false" ht="17" hidden="false" customHeight="false" outlineLevel="0" collapsed="false">
      <c r="A51" s="0" t="s">
        <v>104</v>
      </c>
      <c r="B51" s="34" t="s">
        <v>119</v>
      </c>
    </row>
    <row r="52" customFormat="false" ht="17" hidden="false" customHeight="false" outlineLevel="0" collapsed="false">
      <c r="B52" s="23" t="s">
        <v>120</v>
      </c>
      <c r="E52" s="15" t="n">
        <f aca="false">'FINANCIAL MODEL'!F45</f>
        <v>2</v>
      </c>
      <c r="F52" s="15" t="n">
        <f aca="false">'FINANCIAL MODEL'!G45</f>
        <v>3</v>
      </c>
      <c r="G52" s="15" t="n">
        <f aca="false">'FINANCIAL MODEL'!H45</f>
        <v>4</v>
      </c>
      <c r="H52" s="15" t="n">
        <f aca="false">'FINANCIAL MODEL'!I45</f>
        <v>5</v>
      </c>
      <c r="I52" s="15" t="n">
        <f aca="false">'FINANCIAL MODEL'!J45</f>
        <v>6</v>
      </c>
      <c r="J52" s="15" t="n">
        <f aca="false">'FINANCIAL MODEL'!K45</f>
        <v>7</v>
      </c>
      <c r="K52" s="15" t="n">
        <f aca="false">'FINANCIAL MODEL'!L45</f>
        <v>8</v>
      </c>
      <c r="L52" s="15" t="n">
        <f aca="false">'FINANCIAL MODEL'!M45</f>
        <v>9</v>
      </c>
      <c r="M52" s="15" t="n">
        <f aca="false">'FINANCIAL MODEL'!N45</f>
        <v>10</v>
      </c>
      <c r="N52" s="15" t="n">
        <f aca="false">'FINANCIAL MODEL'!O45</f>
        <v>11</v>
      </c>
      <c r="O52" s="15" t="n">
        <f aca="false">'FINANCIAL MODEL'!P45</f>
        <v>13</v>
      </c>
      <c r="P52" s="15" t="n">
        <f aca="false">'FINANCIAL MODEL'!Q45</f>
        <v>15</v>
      </c>
      <c r="Q52" s="15" t="n">
        <f aca="false">'FINANCIAL MODEL'!R45</f>
        <v>17</v>
      </c>
      <c r="R52" s="15" t="n">
        <f aca="false">'FINANCIAL MODEL'!S45</f>
        <v>19</v>
      </c>
      <c r="S52" s="15" t="n">
        <f aca="false">'FINANCIAL MODEL'!T45</f>
        <v>21</v>
      </c>
      <c r="T52" s="15" t="n">
        <f aca="false">'FINANCIAL MODEL'!U45</f>
        <v>23</v>
      </c>
      <c r="U52" s="15" t="n">
        <f aca="false">'FINANCIAL MODEL'!V45</f>
        <v>25</v>
      </c>
      <c r="V52" s="15" t="n">
        <f aca="false">'FINANCIAL MODEL'!W45</f>
        <v>27</v>
      </c>
      <c r="W52" s="15" t="n">
        <f aca="false">'FINANCIAL MODEL'!X45</f>
        <v>29</v>
      </c>
      <c r="X52" s="15" t="n">
        <f aca="false">'FINANCIAL MODEL'!Y45</f>
        <v>31</v>
      </c>
      <c r="Y52" s="15" t="n">
        <f aca="false">'FINANCIAL MODEL'!Z45</f>
        <v>33</v>
      </c>
      <c r="Z52" s="15" t="n">
        <f aca="false">'FINANCIAL MODEL'!AA45</f>
        <v>35</v>
      </c>
      <c r="AA52" s="15" t="n">
        <f aca="false">'FINANCIAL MODEL'!AB45</f>
        <v>37</v>
      </c>
      <c r="AB52" s="15" t="n">
        <f aca="false">'FINANCIAL MODEL'!AC45</f>
        <v>39</v>
      </c>
      <c r="AC52" s="15" t="n">
        <f aca="false">'FINANCIAL MODEL'!AD45</f>
        <v>41</v>
      </c>
      <c r="AD52" s="15" t="n">
        <f aca="false">'FINANCIAL MODEL'!AE45</f>
        <v>43</v>
      </c>
      <c r="AE52" s="15" t="n">
        <f aca="false">'FINANCIAL MODEL'!AF45</f>
        <v>45</v>
      </c>
      <c r="AF52" s="15" t="n">
        <f aca="false">'FINANCIAL MODEL'!AG45</f>
        <v>47</v>
      </c>
      <c r="AG52" s="15" t="n">
        <f aca="false">'FINANCIAL MODEL'!AH45</f>
        <v>49</v>
      </c>
      <c r="AH52" s="15" t="n">
        <f aca="false">'FINANCIAL MODEL'!AI45</f>
        <v>51</v>
      </c>
      <c r="AI52" s="15" t="n">
        <f aca="false">'FINANCIAL MODEL'!AJ45</f>
        <v>54</v>
      </c>
      <c r="AJ52" s="15" t="n">
        <f aca="false">'FINANCIAL MODEL'!AK45</f>
        <v>57</v>
      </c>
      <c r="AK52" s="15" t="n">
        <f aca="false">'FINANCIAL MODEL'!AL45</f>
        <v>60</v>
      </c>
      <c r="AL52" s="15" t="n">
        <f aca="false">'FINANCIAL MODEL'!AM45</f>
        <v>63</v>
      </c>
      <c r="AM52" s="15" t="n">
        <f aca="false">'FINANCIAL MODEL'!AN45</f>
        <v>66</v>
      </c>
      <c r="AN52" s="15" t="n">
        <f aca="false">'FINANCIAL MODEL'!AO45</f>
        <v>69</v>
      </c>
      <c r="AO52" s="15" t="n">
        <f aca="false">'FINANCIAL MODEL'!AP45</f>
        <v>72</v>
      </c>
      <c r="AP52" s="15" t="n">
        <f aca="false">'FINANCIAL MODEL'!AQ45</f>
        <v>75</v>
      </c>
      <c r="AQ52" s="15" t="n">
        <f aca="false">'FINANCIAL MODEL'!AR45</f>
        <v>78</v>
      </c>
      <c r="AR52" s="15" t="n">
        <f aca="false">'FINANCIAL MODEL'!AS45</f>
        <v>81</v>
      </c>
      <c r="AS52" s="15" t="n">
        <f aca="false">'FINANCIAL MODEL'!AT45</f>
        <v>84</v>
      </c>
      <c r="AT52" s="15" t="n">
        <f aca="false">'FINANCIAL MODEL'!AU45</f>
        <v>87</v>
      </c>
      <c r="AU52" s="15" t="n">
        <f aca="false">'FINANCIAL MODEL'!AV45</f>
        <v>90</v>
      </c>
      <c r="AV52" s="15" t="n">
        <f aca="false">'FINANCIAL MODEL'!AW45</f>
        <v>93</v>
      </c>
      <c r="AW52" s="15" t="n">
        <f aca="false">'FINANCIAL MODEL'!AX45</f>
        <v>96</v>
      </c>
      <c r="AX52" s="15" t="n">
        <f aca="false">'FINANCIAL MODEL'!AY45</f>
        <v>99</v>
      </c>
      <c r="AY52" s="15" t="n">
        <f aca="false">'FINANCIAL MODEL'!AZ45</f>
        <v>102</v>
      </c>
      <c r="AZ52" s="15" t="n">
        <f aca="false">'FINANCIAL MODEL'!BA45</f>
        <v>104</v>
      </c>
      <c r="BA52" s="15" t="n">
        <f aca="false">'FINANCIAL MODEL'!BB45</f>
        <v>106</v>
      </c>
      <c r="BB52" s="15" t="n">
        <f aca="false">'FINANCIAL MODEL'!BC45</f>
        <v>108</v>
      </c>
      <c r="BC52" s="15" t="n">
        <f aca="false">'FINANCIAL MODEL'!BD45</f>
        <v>110</v>
      </c>
      <c r="BD52" s="15" t="n">
        <f aca="false">'FINANCIAL MODEL'!BE45</f>
        <v>112</v>
      </c>
      <c r="BE52" s="15" t="n">
        <f aca="false">'FINANCIAL MODEL'!BF45</f>
        <v>114</v>
      </c>
      <c r="BF52" s="15" t="n">
        <f aca="false">'FINANCIAL MODEL'!BG45</f>
        <v>116</v>
      </c>
      <c r="BG52" s="15" t="n">
        <f aca="false">'FINANCIAL MODEL'!BH45</f>
        <v>118</v>
      </c>
      <c r="BH52" s="15" t="n">
        <f aca="false">'FINANCIAL MODEL'!BI45</f>
        <v>120</v>
      </c>
      <c r="BI52" s="15" t="n">
        <f aca="false">'FINANCIAL MODEL'!BJ45</f>
        <v>122</v>
      </c>
      <c r="BJ52" s="15" t="n">
        <f aca="false">'FINANCIAL MODEL'!BK45</f>
        <v>124</v>
      </c>
      <c r="BK52" s="15" t="n">
        <f aca="false">'FINANCIAL MODEL'!BL45</f>
        <v>126</v>
      </c>
      <c r="BL52" s="15" t="n">
        <f aca="false">'FINANCIAL MODEL'!BM45</f>
        <v>128</v>
      </c>
      <c r="BM52" s="15" t="n">
        <f aca="false">'FINANCIAL MODEL'!BN45</f>
        <v>130</v>
      </c>
      <c r="BN52" s="15" t="n">
        <f aca="false">'FINANCIAL MODEL'!BO45</f>
        <v>132</v>
      </c>
      <c r="BO52" s="15" t="n">
        <f aca="false">'FINANCIAL MODEL'!BP45</f>
        <v>134</v>
      </c>
      <c r="BP52" s="15" t="n">
        <f aca="false">'FINANCIAL MODEL'!BQ45</f>
        <v>136</v>
      </c>
      <c r="BQ52" s="15" t="n">
        <f aca="false">'FINANCIAL MODEL'!BR45</f>
        <v>138</v>
      </c>
      <c r="BR52" s="15" t="n">
        <f aca="false">'FINANCIAL MODEL'!BS45</f>
        <v>140</v>
      </c>
      <c r="BS52" s="15" t="n">
        <f aca="false">'FINANCIAL MODEL'!BT45</f>
        <v>142</v>
      </c>
      <c r="BT52" s="15" t="n">
        <f aca="false">'FINANCIAL MODEL'!BU45</f>
        <v>144</v>
      </c>
      <c r="BU52" s="15" t="n">
        <f aca="false">'FINANCIAL MODEL'!BV45</f>
        <v>146</v>
      </c>
      <c r="BV52" s="15" t="n">
        <f aca="false">'FINANCIAL MODEL'!BW45</f>
        <v>148</v>
      </c>
      <c r="BW52" s="15" t="n">
        <f aca="false">'FINANCIAL MODEL'!BX45</f>
        <v>150</v>
      </c>
      <c r="BX52" s="15" t="n">
        <f aca="false">'FINANCIAL MODEL'!BY45</f>
        <v>152</v>
      </c>
      <c r="BY52" s="15" t="n">
        <f aca="false">'FINANCIAL MODEL'!BZ45</f>
        <v>154</v>
      </c>
      <c r="BZ52" s="15" t="n">
        <f aca="false">'FINANCIAL MODEL'!CA45</f>
        <v>156</v>
      </c>
      <c r="CA52" s="15" t="n">
        <f aca="false">'FINANCIAL MODEL'!CB45</f>
        <v>158</v>
      </c>
      <c r="CB52" s="15" t="n">
        <f aca="false">'FINANCIAL MODEL'!CC45</f>
        <v>160</v>
      </c>
      <c r="CC52" s="15" t="n">
        <f aca="false">'FINANCIAL MODEL'!CD45</f>
        <v>162</v>
      </c>
      <c r="CD52" s="15" t="n">
        <f aca="false">'FINANCIAL MODEL'!CE45</f>
        <v>164</v>
      </c>
      <c r="CE52" s="15" t="n">
        <f aca="false">'FINANCIAL MODEL'!CF45</f>
        <v>166</v>
      </c>
      <c r="CF52" s="15" t="n">
        <f aca="false">'FINANCIAL MODEL'!CG45</f>
        <v>168</v>
      </c>
      <c r="CG52" s="15" t="n">
        <f aca="false">'FINANCIAL MODEL'!CH45</f>
        <v>170</v>
      </c>
      <c r="CH52" s="15" t="n">
        <f aca="false">'FINANCIAL MODEL'!CI45</f>
        <v>172</v>
      </c>
      <c r="CI52" s="15" t="n">
        <f aca="false">'FINANCIAL MODEL'!CJ45</f>
        <v>174</v>
      </c>
      <c r="CJ52" s="15" t="n">
        <f aca="false">'FINANCIAL MODEL'!CK45</f>
        <v>176</v>
      </c>
      <c r="CK52" s="15" t="n">
        <f aca="false">'FINANCIAL MODEL'!CL45</f>
        <v>178</v>
      </c>
      <c r="CL52" s="15" t="n">
        <f aca="false">'FINANCIAL MODEL'!CM45</f>
        <v>180</v>
      </c>
      <c r="CM52" s="15" t="n">
        <f aca="false">'FINANCIAL MODEL'!CN45</f>
        <v>182</v>
      </c>
      <c r="CN52" s="15" t="n">
        <f aca="false">'FINANCIAL MODEL'!CO45</f>
        <v>184</v>
      </c>
      <c r="CO52" s="15" t="n">
        <f aca="false">'FINANCIAL MODEL'!CP45</f>
        <v>186</v>
      </c>
      <c r="CP52" s="15" t="n">
        <f aca="false">'FINANCIAL MODEL'!CQ45</f>
        <v>188</v>
      </c>
      <c r="CQ52" s="15" t="n">
        <f aca="false">'FINANCIAL MODEL'!CR45</f>
        <v>190</v>
      </c>
      <c r="CR52" s="15" t="n">
        <f aca="false">'FINANCIAL MODEL'!CS45</f>
        <v>192</v>
      </c>
      <c r="CS52" s="15" t="n">
        <f aca="false">'FINANCIAL MODEL'!CT45</f>
        <v>194</v>
      </c>
      <c r="CT52" s="15" t="n">
        <f aca="false">'FINANCIAL MODEL'!CU45</f>
        <v>196</v>
      </c>
      <c r="CU52" s="15" t="n">
        <f aca="false">'FINANCIAL MODEL'!CV45</f>
        <v>198</v>
      </c>
      <c r="CV52" s="15" t="n">
        <f aca="false">'FINANCIAL MODEL'!CW45</f>
        <v>200</v>
      </c>
    </row>
    <row r="53" customFormat="false" ht="17" hidden="false" customHeight="false" outlineLevel="0" collapsed="false">
      <c r="B53" s="0" t="s">
        <v>121</v>
      </c>
      <c r="E53" s="47" t="n">
        <f aca="false">'FINANCIAL MODEL'!F73</f>
        <v>12.4925</v>
      </c>
      <c r="F53" s="47" t="n">
        <f aca="false">'FINANCIAL MODEL'!G73</f>
        <v>13.4925</v>
      </c>
      <c r="G53" s="47" t="n">
        <f aca="false">'FINANCIAL MODEL'!H73</f>
        <v>14.4925</v>
      </c>
      <c r="H53" s="47" t="n">
        <f aca="false">'FINANCIAL MODEL'!I73</f>
        <v>15.4925</v>
      </c>
      <c r="I53" s="47" t="n">
        <f aca="false">'FINANCIAL MODEL'!J73</f>
        <v>16.4925</v>
      </c>
      <c r="J53" s="47" t="n">
        <f aca="false">'FINANCIAL MODEL'!K73</f>
        <v>17.4925</v>
      </c>
      <c r="K53" s="47" t="n">
        <f aca="false">'FINANCIAL MODEL'!L73</f>
        <v>18.4925</v>
      </c>
      <c r="L53" s="47" t="n">
        <f aca="false">'FINANCIAL MODEL'!M73</f>
        <v>19.4925</v>
      </c>
      <c r="M53" s="47" t="n">
        <f aca="false">'FINANCIAL MODEL'!N73</f>
        <v>20.4925</v>
      </c>
      <c r="N53" s="47" t="n">
        <f aca="false">'FINANCIAL MODEL'!O73</f>
        <v>23.4925</v>
      </c>
      <c r="O53" s="47" t="n">
        <f aca="false">'FINANCIAL MODEL'!P73</f>
        <v>39.4925</v>
      </c>
      <c r="P53" s="47" t="n">
        <f aca="false">'FINANCIAL MODEL'!Q73</f>
        <v>45.4925</v>
      </c>
      <c r="Q53" s="47" t="n">
        <f aca="false">'FINANCIAL MODEL'!R73</f>
        <v>51.4925</v>
      </c>
      <c r="R53" s="47" t="n">
        <f aca="false">'FINANCIAL MODEL'!S73</f>
        <v>57.4925</v>
      </c>
      <c r="S53" s="47" t="n">
        <f aca="false">'FINANCIAL MODEL'!T73</f>
        <v>63.4925</v>
      </c>
      <c r="T53" s="47" t="n">
        <f aca="false">'FINANCIAL MODEL'!U73</f>
        <v>69.4925</v>
      </c>
      <c r="U53" s="47" t="n">
        <f aca="false">'FINANCIAL MODEL'!V73</f>
        <v>75.4925</v>
      </c>
      <c r="V53" s="47" t="n">
        <f aca="false">'FINANCIAL MODEL'!W73</f>
        <v>81.4925</v>
      </c>
      <c r="W53" s="47" t="n">
        <f aca="false">'FINANCIAL MODEL'!X73</f>
        <v>87.4925</v>
      </c>
      <c r="X53" s="47" t="n">
        <f aca="false">'FINANCIAL MODEL'!Y73</f>
        <v>93.4925</v>
      </c>
      <c r="Y53" s="47" t="n">
        <f aca="false">'FINANCIAL MODEL'!Z73</f>
        <v>99.4925</v>
      </c>
      <c r="Z53" s="47" t="n">
        <f aca="false">'FINANCIAL MODEL'!AA73</f>
        <v>105.4925</v>
      </c>
      <c r="AA53" s="47" t="n">
        <f aca="false">'FINANCIAL MODEL'!AB73</f>
        <v>111.4925</v>
      </c>
      <c r="AB53" s="47" t="n">
        <f aca="false">'FINANCIAL MODEL'!AC73</f>
        <v>117.4925</v>
      </c>
      <c r="AC53" s="47" t="n">
        <f aca="false">'FINANCIAL MODEL'!AD73</f>
        <v>123.4925</v>
      </c>
      <c r="AD53" s="47" t="n">
        <f aca="false">'FINANCIAL MODEL'!AE73</f>
        <v>129.4925</v>
      </c>
      <c r="AE53" s="47" t="n">
        <f aca="false">'FINANCIAL MODEL'!AF73</f>
        <v>135.4925</v>
      </c>
      <c r="AF53" s="47" t="n">
        <f aca="false">'FINANCIAL MODEL'!AG73</f>
        <v>141.4925</v>
      </c>
      <c r="AG53" s="47" t="n">
        <f aca="false">'FINANCIAL MODEL'!AH73</f>
        <v>147.4925</v>
      </c>
      <c r="AH53" s="47" t="n">
        <f aca="false">'FINANCIAL MODEL'!AI73</f>
        <v>153.4925</v>
      </c>
      <c r="AI53" s="47" t="n">
        <f aca="false">'FINANCIAL MODEL'!AJ73</f>
        <v>172.4925</v>
      </c>
      <c r="AJ53" s="47" t="n">
        <f aca="false">'FINANCIAL MODEL'!AK73</f>
        <v>181.4925</v>
      </c>
      <c r="AK53" s="47" t="n">
        <f aca="false">'FINANCIAL MODEL'!AL73</f>
        <v>190.4925</v>
      </c>
      <c r="AL53" s="47" t="n">
        <f aca="false">'FINANCIAL MODEL'!AM73</f>
        <v>199.4925</v>
      </c>
      <c r="AM53" s="47" t="n">
        <f aca="false">'FINANCIAL MODEL'!AN73</f>
        <v>208.4925</v>
      </c>
      <c r="AN53" s="47" t="n">
        <f aca="false">'FINANCIAL MODEL'!AO73</f>
        <v>217.4925</v>
      </c>
      <c r="AO53" s="47" t="n">
        <f aca="false">'FINANCIAL MODEL'!AP73</f>
        <v>226.4925</v>
      </c>
      <c r="AP53" s="47" t="n">
        <f aca="false">'FINANCIAL MODEL'!AQ73</f>
        <v>235.4925</v>
      </c>
      <c r="AQ53" s="47" t="n">
        <f aca="false">'FINANCIAL MODEL'!AR73</f>
        <v>244.4925</v>
      </c>
      <c r="AR53" s="47" t="n">
        <f aca="false">'FINANCIAL MODEL'!AS73</f>
        <v>253.4925</v>
      </c>
      <c r="AS53" s="47" t="n">
        <f aca="false">'FINANCIAL MODEL'!AT73</f>
        <v>262.4925</v>
      </c>
      <c r="AT53" s="47" t="n">
        <f aca="false">'FINANCIAL MODEL'!AU73</f>
        <v>271.4925</v>
      </c>
      <c r="AU53" s="47" t="n">
        <f aca="false">'FINANCIAL MODEL'!AV73</f>
        <v>280.4925</v>
      </c>
      <c r="AV53" s="47" t="n">
        <f aca="false">'FINANCIAL MODEL'!AW73</f>
        <v>289.4925</v>
      </c>
      <c r="AW53" s="47" t="n">
        <f aca="false">'FINANCIAL MODEL'!AX73</f>
        <v>298.4925</v>
      </c>
      <c r="AX53" s="47" t="n">
        <f aca="false">'FINANCIAL MODEL'!AY73</f>
        <v>307.4925</v>
      </c>
      <c r="AY53" s="47" t="n">
        <f aca="false">'FINANCIAL MODEL'!AZ73</f>
        <v>316.4925</v>
      </c>
      <c r="AZ53" s="47" t="n">
        <f aca="false">'FINANCIAL MODEL'!BA73</f>
        <v>325.4925</v>
      </c>
      <c r="BA53" s="47" t="n">
        <f aca="false">'FINANCIAL MODEL'!BB73</f>
        <v>334.4925</v>
      </c>
      <c r="BB53" s="47" t="n">
        <f aca="false">'FINANCIAL MODEL'!BC73</f>
        <v>343.4925</v>
      </c>
      <c r="BC53" s="47" t="n">
        <f aca="false">'FINANCIAL MODEL'!BD73</f>
        <v>352.4925</v>
      </c>
      <c r="BD53" s="47" t="n">
        <f aca="false">'FINANCIAL MODEL'!BE73</f>
        <v>361.4925</v>
      </c>
      <c r="BE53" s="47" t="n">
        <f aca="false">'FINANCIAL MODEL'!BF73</f>
        <v>370.4925</v>
      </c>
      <c r="BF53" s="47" t="n">
        <f aca="false">'FINANCIAL MODEL'!BG73</f>
        <v>379.4925</v>
      </c>
      <c r="BG53" s="47" t="n">
        <f aca="false">'FINANCIAL MODEL'!BH73</f>
        <v>388.4925</v>
      </c>
      <c r="BH53" s="47" t="n">
        <f aca="false">'FINANCIAL MODEL'!BI73</f>
        <v>397.4925</v>
      </c>
      <c r="BI53" s="47" t="n">
        <f aca="false">'FINANCIAL MODEL'!BJ73</f>
        <v>406.4925</v>
      </c>
      <c r="BJ53" s="47" t="n">
        <f aca="false">'FINANCIAL MODEL'!BK73</f>
        <v>415.4925</v>
      </c>
      <c r="BK53" s="47" t="n">
        <f aca="false">'FINANCIAL MODEL'!BL73</f>
        <v>424.4925</v>
      </c>
      <c r="BL53" s="47" t="n">
        <f aca="false">'FINANCIAL MODEL'!BM73</f>
        <v>433.4925</v>
      </c>
      <c r="BM53" s="47" t="n">
        <f aca="false">'FINANCIAL MODEL'!BN73</f>
        <v>442.4925</v>
      </c>
      <c r="BN53" s="47" t="n">
        <f aca="false">'FINANCIAL MODEL'!BO73</f>
        <v>451.4925</v>
      </c>
      <c r="BO53" s="47" t="n">
        <f aca="false">'FINANCIAL MODEL'!BP73</f>
        <v>460.4925</v>
      </c>
      <c r="BP53" s="47" t="n">
        <f aca="false">'FINANCIAL MODEL'!BQ73</f>
        <v>469.4925</v>
      </c>
      <c r="BQ53" s="47" t="n">
        <f aca="false">'FINANCIAL MODEL'!BR73</f>
        <v>478.4925</v>
      </c>
      <c r="BR53" s="47" t="n">
        <f aca="false">'FINANCIAL MODEL'!BS73</f>
        <v>487.4925</v>
      </c>
      <c r="BS53" s="47" t="n">
        <f aca="false">'FINANCIAL MODEL'!BT73</f>
        <v>496.4925</v>
      </c>
      <c r="BT53" s="47" t="n">
        <f aca="false">'FINANCIAL MODEL'!BU73</f>
        <v>505.4925</v>
      </c>
      <c r="BU53" s="47" t="n">
        <f aca="false">'FINANCIAL MODEL'!BV73</f>
        <v>514.4925</v>
      </c>
      <c r="BV53" s="47" t="n">
        <f aca="false">'FINANCIAL MODEL'!BW73</f>
        <v>523.4925</v>
      </c>
      <c r="BW53" s="47" t="n">
        <f aca="false">'FINANCIAL MODEL'!BX73</f>
        <v>532.4925</v>
      </c>
      <c r="BX53" s="47" t="n">
        <f aca="false">'FINANCIAL MODEL'!BY73</f>
        <v>541.4925</v>
      </c>
      <c r="BY53" s="47" t="n">
        <f aca="false">'FINANCIAL MODEL'!BZ73</f>
        <v>550.4925</v>
      </c>
      <c r="BZ53" s="47" t="n">
        <f aca="false">'FINANCIAL MODEL'!CA73</f>
        <v>559.4925</v>
      </c>
      <c r="CA53" s="47" t="n">
        <f aca="false">'FINANCIAL MODEL'!CB73</f>
        <v>568.4925</v>
      </c>
      <c r="CB53" s="47" t="n">
        <f aca="false">'FINANCIAL MODEL'!CC73</f>
        <v>577.4925</v>
      </c>
      <c r="CC53" s="47" t="n">
        <f aca="false">'FINANCIAL MODEL'!CD73</f>
        <v>586.4925</v>
      </c>
      <c r="CD53" s="47" t="n">
        <f aca="false">'FINANCIAL MODEL'!CE73</f>
        <v>595.4925</v>
      </c>
      <c r="CE53" s="47" t="n">
        <f aca="false">'FINANCIAL MODEL'!CF73</f>
        <v>604.4925</v>
      </c>
      <c r="CF53" s="47" t="n">
        <f aca="false">'FINANCIAL MODEL'!CG73</f>
        <v>613.4925</v>
      </c>
      <c r="CG53" s="47" t="n">
        <f aca="false">'FINANCIAL MODEL'!CH73</f>
        <v>622.4925</v>
      </c>
      <c r="CH53" s="47" t="n">
        <f aca="false">'FINANCIAL MODEL'!CI73</f>
        <v>631.4925</v>
      </c>
      <c r="CI53" s="47" t="n">
        <f aca="false">'FINANCIAL MODEL'!CJ73</f>
        <v>640.4925</v>
      </c>
      <c r="CJ53" s="47" t="n">
        <f aca="false">'FINANCIAL MODEL'!CK73</f>
        <v>649.4925</v>
      </c>
      <c r="CK53" s="47" t="n">
        <f aca="false">'FINANCIAL MODEL'!CL73</f>
        <v>658.4925</v>
      </c>
      <c r="CL53" s="47" t="n">
        <f aca="false">'FINANCIAL MODEL'!CM73</f>
        <v>667.4925</v>
      </c>
      <c r="CM53" s="47" t="n">
        <f aca="false">'FINANCIAL MODEL'!CN73</f>
        <v>676.4925</v>
      </c>
      <c r="CN53" s="47" t="n">
        <f aca="false">'FINANCIAL MODEL'!CO73</f>
        <v>685.4925</v>
      </c>
      <c r="CO53" s="47" t="n">
        <f aca="false">'FINANCIAL MODEL'!CP73</f>
        <v>694.4925</v>
      </c>
      <c r="CP53" s="47" t="n">
        <f aca="false">'FINANCIAL MODEL'!CQ73</f>
        <v>703.4925</v>
      </c>
      <c r="CQ53" s="47" t="n">
        <f aca="false">'FINANCIAL MODEL'!CR73</f>
        <v>712.4925</v>
      </c>
      <c r="CR53" s="47" t="n">
        <f aca="false">'FINANCIAL MODEL'!CS73</f>
        <v>721.4925</v>
      </c>
      <c r="CS53" s="47" t="n">
        <f aca="false">'FINANCIAL MODEL'!CT73</f>
        <v>730.4925</v>
      </c>
      <c r="CT53" s="47" t="n">
        <f aca="false">'FINANCIAL MODEL'!CU73</f>
        <v>739.4925</v>
      </c>
      <c r="CU53" s="47" t="n">
        <f aca="false">'FINANCIAL MODEL'!CV73</f>
        <v>748.4925</v>
      </c>
      <c r="CV53" s="47" t="n">
        <f aca="false">'FINANCIAL MODEL'!CW73</f>
        <v>757.4925</v>
      </c>
    </row>
    <row r="54" customFormat="false" ht="17" hidden="false" customHeight="false" outlineLevel="0" collapsed="false">
      <c r="B54" s="0" t="s">
        <v>122</v>
      </c>
      <c r="E54" s="47" t="n">
        <f aca="false">'FINANCIAL MODEL'!F74</f>
        <v>6.24625</v>
      </c>
      <c r="F54" s="47" t="n">
        <f aca="false">'FINANCIAL MODEL'!G74</f>
        <v>6.74625</v>
      </c>
      <c r="G54" s="47" t="n">
        <f aca="false">'FINANCIAL MODEL'!H74</f>
        <v>7.24625</v>
      </c>
      <c r="H54" s="47" t="n">
        <f aca="false">'FINANCIAL MODEL'!I74</f>
        <v>7.74625</v>
      </c>
      <c r="I54" s="47" t="n">
        <f aca="false">'FINANCIAL MODEL'!J74</f>
        <v>8.24625</v>
      </c>
      <c r="J54" s="47" t="n">
        <f aca="false">'FINANCIAL MODEL'!K74</f>
        <v>8.74625</v>
      </c>
      <c r="K54" s="47" t="n">
        <f aca="false">'FINANCIAL MODEL'!L74</f>
        <v>9.24625</v>
      </c>
      <c r="L54" s="47" t="n">
        <f aca="false">'FINANCIAL MODEL'!M74</f>
        <v>9.74625</v>
      </c>
      <c r="M54" s="47" t="n">
        <f aca="false">'FINANCIAL MODEL'!N74</f>
        <v>10.24625</v>
      </c>
      <c r="N54" s="47" t="n">
        <f aca="false">'FINANCIAL MODEL'!O74</f>
        <v>11.74625</v>
      </c>
      <c r="O54" s="47" t="n">
        <f aca="false">'FINANCIAL MODEL'!P74</f>
        <v>19.74625</v>
      </c>
      <c r="P54" s="47" t="n">
        <f aca="false">'FINANCIAL MODEL'!Q74</f>
        <v>22.74625</v>
      </c>
      <c r="Q54" s="47" t="n">
        <f aca="false">'FINANCIAL MODEL'!R74</f>
        <v>25.74625</v>
      </c>
      <c r="R54" s="47" t="n">
        <f aca="false">'FINANCIAL MODEL'!S74</f>
        <v>28.74625</v>
      </c>
      <c r="S54" s="47" t="n">
        <f aca="false">'FINANCIAL MODEL'!T74</f>
        <v>31.74625</v>
      </c>
      <c r="T54" s="47" t="n">
        <f aca="false">'FINANCIAL MODEL'!U74</f>
        <v>34.74625</v>
      </c>
      <c r="U54" s="47" t="n">
        <f aca="false">'FINANCIAL MODEL'!V74</f>
        <v>37.74625</v>
      </c>
      <c r="V54" s="47" t="n">
        <f aca="false">'FINANCIAL MODEL'!W74</f>
        <v>40.74625</v>
      </c>
      <c r="W54" s="47" t="n">
        <f aca="false">'FINANCIAL MODEL'!X74</f>
        <v>43.74625</v>
      </c>
      <c r="X54" s="47" t="n">
        <f aca="false">'FINANCIAL MODEL'!Y74</f>
        <v>46.74625</v>
      </c>
      <c r="Y54" s="47" t="n">
        <f aca="false">'FINANCIAL MODEL'!Z74</f>
        <v>49.74625</v>
      </c>
      <c r="Z54" s="47" t="n">
        <f aca="false">'FINANCIAL MODEL'!AA74</f>
        <v>52.74625</v>
      </c>
      <c r="AA54" s="47" t="n">
        <f aca="false">'FINANCIAL MODEL'!AB74</f>
        <v>55.74625</v>
      </c>
      <c r="AB54" s="47" t="n">
        <f aca="false">'FINANCIAL MODEL'!AC74</f>
        <v>58.74625</v>
      </c>
      <c r="AC54" s="47" t="n">
        <f aca="false">'FINANCIAL MODEL'!AD74</f>
        <v>61.74625</v>
      </c>
      <c r="AD54" s="47" t="n">
        <f aca="false">'FINANCIAL MODEL'!AE74</f>
        <v>64.74625</v>
      </c>
      <c r="AE54" s="47" t="n">
        <f aca="false">'FINANCIAL MODEL'!AF74</f>
        <v>67.74625</v>
      </c>
      <c r="AF54" s="47" t="n">
        <f aca="false">'FINANCIAL MODEL'!AG74</f>
        <v>70.74625</v>
      </c>
      <c r="AG54" s="47" t="n">
        <f aca="false">'FINANCIAL MODEL'!AH74</f>
        <v>73.74625</v>
      </c>
      <c r="AH54" s="47" t="n">
        <f aca="false">'FINANCIAL MODEL'!AI74</f>
        <v>76.74625</v>
      </c>
      <c r="AI54" s="47" t="n">
        <f aca="false">'FINANCIAL MODEL'!AJ74</f>
        <v>86.24625</v>
      </c>
      <c r="AJ54" s="47" t="n">
        <f aca="false">'FINANCIAL MODEL'!AK74</f>
        <v>90.74625</v>
      </c>
      <c r="AK54" s="47" t="n">
        <f aca="false">'FINANCIAL MODEL'!AL74</f>
        <v>95.24625</v>
      </c>
      <c r="AL54" s="47" t="n">
        <f aca="false">'FINANCIAL MODEL'!AM74</f>
        <v>99.74625</v>
      </c>
      <c r="AM54" s="47" t="n">
        <f aca="false">'FINANCIAL MODEL'!AN74</f>
        <v>104.24625</v>
      </c>
      <c r="AN54" s="47" t="n">
        <f aca="false">'FINANCIAL MODEL'!AO74</f>
        <v>108.74625</v>
      </c>
      <c r="AO54" s="47" t="n">
        <f aca="false">'FINANCIAL MODEL'!AP74</f>
        <v>113.24625</v>
      </c>
      <c r="AP54" s="47" t="n">
        <f aca="false">'FINANCIAL MODEL'!AQ74</f>
        <v>117.74625</v>
      </c>
      <c r="AQ54" s="47" t="n">
        <f aca="false">'FINANCIAL MODEL'!AR74</f>
        <v>122.24625</v>
      </c>
      <c r="AR54" s="47" t="n">
        <f aca="false">'FINANCIAL MODEL'!AS74</f>
        <v>126.74625</v>
      </c>
      <c r="AS54" s="47" t="n">
        <f aca="false">'FINANCIAL MODEL'!AT74</f>
        <v>131.24625</v>
      </c>
      <c r="AT54" s="47" t="n">
        <f aca="false">'FINANCIAL MODEL'!AU74</f>
        <v>135.74625</v>
      </c>
      <c r="AU54" s="47" t="n">
        <f aca="false">'FINANCIAL MODEL'!AV74</f>
        <v>140.24625</v>
      </c>
      <c r="AV54" s="47" t="n">
        <f aca="false">'FINANCIAL MODEL'!AW74</f>
        <v>144.74625</v>
      </c>
      <c r="AW54" s="47" t="n">
        <f aca="false">'FINANCIAL MODEL'!AX74</f>
        <v>149.24625</v>
      </c>
      <c r="AX54" s="47" t="n">
        <f aca="false">'FINANCIAL MODEL'!AY74</f>
        <v>153.74625</v>
      </c>
      <c r="AY54" s="47" t="n">
        <f aca="false">'FINANCIAL MODEL'!AZ74</f>
        <v>158.24625</v>
      </c>
      <c r="AZ54" s="47" t="n">
        <f aca="false">'FINANCIAL MODEL'!BA74</f>
        <v>162.74625</v>
      </c>
      <c r="BA54" s="47" t="n">
        <f aca="false">'FINANCIAL MODEL'!BB74</f>
        <v>167.24625</v>
      </c>
      <c r="BB54" s="47" t="n">
        <f aca="false">'FINANCIAL MODEL'!BC74</f>
        <v>171.74625</v>
      </c>
      <c r="BC54" s="47" t="n">
        <f aca="false">'FINANCIAL MODEL'!BD74</f>
        <v>176.24625</v>
      </c>
      <c r="BD54" s="47" t="n">
        <f aca="false">'FINANCIAL MODEL'!BE74</f>
        <v>180.74625</v>
      </c>
      <c r="BE54" s="47" t="n">
        <f aca="false">'FINANCIAL MODEL'!BF74</f>
        <v>185.24625</v>
      </c>
      <c r="BF54" s="47" t="n">
        <f aca="false">'FINANCIAL MODEL'!BG74</f>
        <v>189.74625</v>
      </c>
      <c r="BG54" s="47" t="n">
        <f aca="false">'FINANCIAL MODEL'!BH74</f>
        <v>194.24625</v>
      </c>
      <c r="BH54" s="47" t="n">
        <f aca="false">'FINANCIAL MODEL'!BI74</f>
        <v>198.74625</v>
      </c>
      <c r="BI54" s="47" t="n">
        <f aca="false">'FINANCIAL MODEL'!BJ74</f>
        <v>203.24625</v>
      </c>
      <c r="BJ54" s="47" t="n">
        <f aca="false">'FINANCIAL MODEL'!BK74</f>
        <v>207.74625</v>
      </c>
      <c r="BK54" s="47" t="n">
        <f aca="false">'FINANCIAL MODEL'!BL74</f>
        <v>212.24625</v>
      </c>
      <c r="BL54" s="47" t="n">
        <f aca="false">'FINANCIAL MODEL'!BM74</f>
        <v>216.74625</v>
      </c>
      <c r="BM54" s="47" t="n">
        <f aca="false">'FINANCIAL MODEL'!BN74</f>
        <v>221.24625</v>
      </c>
      <c r="BN54" s="47" t="n">
        <f aca="false">'FINANCIAL MODEL'!BO74</f>
        <v>225.74625</v>
      </c>
      <c r="BO54" s="47" t="n">
        <f aca="false">'FINANCIAL MODEL'!BP74</f>
        <v>230.24625</v>
      </c>
      <c r="BP54" s="47" t="n">
        <f aca="false">'FINANCIAL MODEL'!BQ74</f>
        <v>234.74625</v>
      </c>
      <c r="BQ54" s="47" t="n">
        <f aca="false">'FINANCIAL MODEL'!BR74</f>
        <v>239.24625</v>
      </c>
      <c r="BR54" s="47" t="n">
        <f aca="false">'FINANCIAL MODEL'!BS74</f>
        <v>243.74625</v>
      </c>
      <c r="BS54" s="47" t="n">
        <f aca="false">'FINANCIAL MODEL'!BT74</f>
        <v>248.24625</v>
      </c>
      <c r="BT54" s="47" t="n">
        <f aca="false">'FINANCIAL MODEL'!BU74</f>
        <v>252.74625</v>
      </c>
      <c r="BU54" s="47" t="n">
        <f aca="false">'FINANCIAL MODEL'!BV74</f>
        <v>257.24625</v>
      </c>
      <c r="BV54" s="47" t="n">
        <f aca="false">'FINANCIAL MODEL'!BW74</f>
        <v>261.74625</v>
      </c>
      <c r="BW54" s="47" t="n">
        <f aca="false">'FINANCIAL MODEL'!BX74</f>
        <v>266.24625</v>
      </c>
      <c r="BX54" s="47" t="n">
        <f aca="false">'FINANCIAL MODEL'!BY74</f>
        <v>270.74625</v>
      </c>
      <c r="BY54" s="47" t="n">
        <f aca="false">'FINANCIAL MODEL'!BZ74</f>
        <v>275.24625</v>
      </c>
      <c r="BZ54" s="47" t="n">
        <f aca="false">'FINANCIAL MODEL'!CA74</f>
        <v>279.74625</v>
      </c>
      <c r="CA54" s="47" t="n">
        <f aca="false">'FINANCIAL MODEL'!CB74</f>
        <v>284.24625</v>
      </c>
      <c r="CB54" s="47" t="n">
        <f aca="false">'FINANCIAL MODEL'!CC74</f>
        <v>288.74625</v>
      </c>
      <c r="CC54" s="47" t="n">
        <f aca="false">'FINANCIAL MODEL'!CD74</f>
        <v>293.24625</v>
      </c>
      <c r="CD54" s="47" t="n">
        <f aca="false">'FINANCIAL MODEL'!CE74</f>
        <v>297.74625</v>
      </c>
      <c r="CE54" s="47" t="n">
        <f aca="false">'FINANCIAL MODEL'!CF74</f>
        <v>302.24625</v>
      </c>
      <c r="CF54" s="47" t="n">
        <f aca="false">'FINANCIAL MODEL'!CG74</f>
        <v>306.74625</v>
      </c>
      <c r="CG54" s="47" t="n">
        <f aca="false">'FINANCIAL MODEL'!CH74</f>
        <v>311.24625</v>
      </c>
      <c r="CH54" s="47" t="n">
        <f aca="false">'FINANCIAL MODEL'!CI74</f>
        <v>315.74625</v>
      </c>
      <c r="CI54" s="47" t="n">
        <f aca="false">'FINANCIAL MODEL'!CJ74</f>
        <v>320.24625</v>
      </c>
      <c r="CJ54" s="47" t="n">
        <f aca="false">'FINANCIAL MODEL'!CK74</f>
        <v>324.74625</v>
      </c>
      <c r="CK54" s="47" t="n">
        <f aca="false">'FINANCIAL MODEL'!CL74</f>
        <v>329.24625</v>
      </c>
      <c r="CL54" s="47" t="n">
        <f aca="false">'FINANCIAL MODEL'!CM74</f>
        <v>333.74625</v>
      </c>
      <c r="CM54" s="47" t="n">
        <f aca="false">'FINANCIAL MODEL'!CN74</f>
        <v>338.24625</v>
      </c>
      <c r="CN54" s="47" t="n">
        <f aca="false">'FINANCIAL MODEL'!CO74</f>
        <v>342.74625</v>
      </c>
      <c r="CO54" s="47" t="n">
        <f aca="false">'FINANCIAL MODEL'!CP74</f>
        <v>347.24625</v>
      </c>
      <c r="CP54" s="47" t="n">
        <f aca="false">'FINANCIAL MODEL'!CQ74</f>
        <v>351.74625</v>
      </c>
      <c r="CQ54" s="47" t="n">
        <f aca="false">'FINANCIAL MODEL'!CR74</f>
        <v>356.24625</v>
      </c>
      <c r="CR54" s="47" t="n">
        <f aca="false">'FINANCIAL MODEL'!CS74</f>
        <v>360.74625</v>
      </c>
      <c r="CS54" s="47" t="n">
        <f aca="false">'FINANCIAL MODEL'!CT74</f>
        <v>365.24625</v>
      </c>
      <c r="CT54" s="47" t="n">
        <f aca="false">'FINANCIAL MODEL'!CU74</f>
        <v>369.74625</v>
      </c>
      <c r="CU54" s="47" t="n">
        <f aca="false">'FINANCIAL MODEL'!CV74</f>
        <v>374.24625</v>
      </c>
      <c r="CV54" s="47" t="n">
        <f aca="false">'FINANCIAL MODEL'!CW74</f>
        <v>378.74625</v>
      </c>
      <c r="DA54" s="48"/>
    </row>
    <row r="55" customFormat="false" ht="18" hidden="false" customHeight="true" outlineLevel="0" collapsed="false">
      <c r="B55" s="0" t="s">
        <v>52</v>
      </c>
      <c r="E55" s="47" t="n">
        <f aca="false">'FINANCIAL MODEL'!F75</f>
        <v>6.24625</v>
      </c>
      <c r="F55" s="47" t="n">
        <f aca="false">'FINANCIAL MODEL'!G75</f>
        <v>6.74625</v>
      </c>
      <c r="G55" s="47" t="n">
        <f aca="false">'FINANCIAL MODEL'!H75</f>
        <v>7.24625</v>
      </c>
      <c r="H55" s="47" t="n">
        <f aca="false">'FINANCIAL MODEL'!I75</f>
        <v>7.74625</v>
      </c>
      <c r="I55" s="47" t="n">
        <f aca="false">'FINANCIAL MODEL'!J75</f>
        <v>8.24625</v>
      </c>
      <c r="J55" s="47" t="n">
        <f aca="false">'FINANCIAL MODEL'!K75</f>
        <v>8.74625</v>
      </c>
      <c r="K55" s="47" t="n">
        <f aca="false">'FINANCIAL MODEL'!L75</f>
        <v>9.24625</v>
      </c>
      <c r="L55" s="47" t="n">
        <f aca="false">'FINANCIAL MODEL'!M75</f>
        <v>9.74625</v>
      </c>
      <c r="M55" s="47" t="n">
        <f aca="false">'FINANCIAL MODEL'!N75</f>
        <v>10.24625</v>
      </c>
      <c r="N55" s="47" t="n">
        <f aca="false">'FINANCIAL MODEL'!O75</f>
        <v>11.74625</v>
      </c>
      <c r="O55" s="47" t="n">
        <f aca="false">'FINANCIAL MODEL'!P75</f>
        <v>19.74625</v>
      </c>
      <c r="P55" s="47" t="n">
        <f aca="false">'FINANCIAL MODEL'!Q75</f>
        <v>22.74625</v>
      </c>
      <c r="Q55" s="47" t="n">
        <f aca="false">'FINANCIAL MODEL'!R75</f>
        <v>25.74625</v>
      </c>
      <c r="R55" s="47" t="n">
        <f aca="false">'FINANCIAL MODEL'!S75</f>
        <v>28.74625</v>
      </c>
      <c r="S55" s="47" t="n">
        <f aca="false">'FINANCIAL MODEL'!T75</f>
        <v>31.74625</v>
      </c>
      <c r="T55" s="47" t="n">
        <f aca="false">'FINANCIAL MODEL'!U75</f>
        <v>34.74625</v>
      </c>
      <c r="U55" s="47" t="n">
        <f aca="false">'FINANCIAL MODEL'!V75</f>
        <v>37.74625</v>
      </c>
      <c r="V55" s="47" t="n">
        <f aca="false">'FINANCIAL MODEL'!W75</f>
        <v>40.74625</v>
      </c>
      <c r="W55" s="47" t="n">
        <f aca="false">'FINANCIAL MODEL'!X75</f>
        <v>43.74625</v>
      </c>
      <c r="X55" s="47" t="n">
        <f aca="false">'FINANCIAL MODEL'!Y75</f>
        <v>46.74625</v>
      </c>
      <c r="Y55" s="47" t="n">
        <f aca="false">'FINANCIAL MODEL'!Z75</f>
        <v>49.74625</v>
      </c>
      <c r="Z55" s="47" t="n">
        <f aca="false">'FINANCIAL MODEL'!AA75</f>
        <v>52.74625</v>
      </c>
      <c r="AA55" s="47" t="n">
        <f aca="false">'FINANCIAL MODEL'!AB75</f>
        <v>55.74625</v>
      </c>
      <c r="AB55" s="47" t="n">
        <f aca="false">'FINANCIAL MODEL'!AC75</f>
        <v>58.74625</v>
      </c>
      <c r="AC55" s="47" t="n">
        <f aca="false">'FINANCIAL MODEL'!AD75</f>
        <v>61.74625</v>
      </c>
      <c r="AD55" s="47" t="n">
        <f aca="false">'FINANCIAL MODEL'!AE75</f>
        <v>64.74625</v>
      </c>
      <c r="AE55" s="47" t="n">
        <f aca="false">'FINANCIAL MODEL'!AF75</f>
        <v>67.74625</v>
      </c>
      <c r="AF55" s="47" t="n">
        <f aca="false">'FINANCIAL MODEL'!AG75</f>
        <v>70.74625</v>
      </c>
      <c r="AG55" s="47" t="n">
        <f aca="false">'FINANCIAL MODEL'!AH75</f>
        <v>73.74625</v>
      </c>
      <c r="AH55" s="47" t="n">
        <f aca="false">'FINANCIAL MODEL'!AI75</f>
        <v>76.74625</v>
      </c>
      <c r="AI55" s="47" t="n">
        <f aca="false">'FINANCIAL MODEL'!AJ75</f>
        <v>86.24625</v>
      </c>
      <c r="AJ55" s="47" t="n">
        <f aca="false">'FINANCIAL MODEL'!AK75</f>
        <v>90.74625</v>
      </c>
      <c r="AK55" s="47" t="n">
        <f aca="false">'FINANCIAL MODEL'!AL75</f>
        <v>95.24625</v>
      </c>
      <c r="AL55" s="47" t="n">
        <f aca="false">'FINANCIAL MODEL'!AM75</f>
        <v>99.74625</v>
      </c>
      <c r="AM55" s="47" t="n">
        <f aca="false">'FINANCIAL MODEL'!AN75</f>
        <v>104.24625</v>
      </c>
      <c r="AN55" s="47" t="n">
        <f aca="false">'FINANCIAL MODEL'!AO75</f>
        <v>108.74625</v>
      </c>
      <c r="AO55" s="47" t="n">
        <f aca="false">'FINANCIAL MODEL'!AP75</f>
        <v>113.24625</v>
      </c>
      <c r="AP55" s="47" t="n">
        <f aca="false">'FINANCIAL MODEL'!AQ75</f>
        <v>117.74625</v>
      </c>
      <c r="AQ55" s="47" t="n">
        <f aca="false">'FINANCIAL MODEL'!AR75</f>
        <v>122.24625</v>
      </c>
      <c r="AR55" s="47" t="n">
        <f aca="false">'FINANCIAL MODEL'!AS75</f>
        <v>126.74625</v>
      </c>
      <c r="AS55" s="47" t="n">
        <f aca="false">'FINANCIAL MODEL'!AT75</f>
        <v>131.24625</v>
      </c>
      <c r="AT55" s="47" t="n">
        <f aca="false">'FINANCIAL MODEL'!AU75</f>
        <v>135.74625</v>
      </c>
      <c r="AU55" s="47" t="n">
        <f aca="false">'FINANCIAL MODEL'!AV75</f>
        <v>140.24625</v>
      </c>
      <c r="AV55" s="47" t="n">
        <f aca="false">'FINANCIAL MODEL'!AW75</f>
        <v>144.74625</v>
      </c>
      <c r="AW55" s="47" t="n">
        <f aca="false">'FINANCIAL MODEL'!AX75</f>
        <v>149.24625</v>
      </c>
      <c r="AX55" s="47" t="n">
        <f aca="false">'FINANCIAL MODEL'!AY75</f>
        <v>153.74625</v>
      </c>
      <c r="AY55" s="47" t="n">
        <f aca="false">'FINANCIAL MODEL'!AZ75</f>
        <v>158.24625</v>
      </c>
      <c r="AZ55" s="47" t="n">
        <f aca="false">'FINANCIAL MODEL'!BA75</f>
        <v>162.74625</v>
      </c>
      <c r="BA55" s="47" t="n">
        <f aca="false">'FINANCIAL MODEL'!BB75</f>
        <v>167.24625</v>
      </c>
      <c r="BB55" s="47" t="n">
        <f aca="false">'FINANCIAL MODEL'!BC75</f>
        <v>171.74625</v>
      </c>
      <c r="BC55" s="47" t="n">
        <f aca="false">'FINANCIAL MODEL'!BD75</f>
        <v>176.24625</v>
      </c>
      <c r="BD55" s="47" t="n">
        <f aca="false">'FINANCIAL MODEL'!BE75</f>
        <v>180.74625</v>
      </c>
      <c r="BE55" s="47" t="n">
        <f aca="false">'FINANCIAL MODEL'!BF75</f>
        <v>185.24625</v>
      </c>
      <c r="BF55" s="47" t="n">
        <f aca="false">'FINANCIAL MODEL'!BG75</f>
        <v>189.74625</v>
      </c>
      <c r="BG55" s="47" t="n">
        <f aca="false">'FINANCIAL MODEL'!BH75</f>
        <v>194.24625</v>
      </c>
      <c r="BH55" s="47" t="n">
        <f aca="false">'FINANCIAL MODEL'!BI75</f>
        <v>198.74625</v>
      </c>
      <c r="BI55" s="47" t="n">
        <f aca="false">'FINANCIAL MODEL'!BJ75</f>
        <v>203.24625</v>
      </c>
      <c r="BJ55" s="47" t="n">
        <f aca="false">'FINANCIAL MODEL'!BK75</f>
        <v>207.74625</v>
      </c>
      <c r="BK55" s="47" t="n">
        <f aca="false">'FINANCIAL MODEL'!BL75</f>
        <v>212.24625</v>
      </c>
      <c r="BL55" s="47" t="n">
        <f aca="false">'FINANCIAL MODEL'!BM75</f>
        <v>216.74625</v>
      </c>
      <c r="BM55" s="47" t="n">
        <f aca="false">'FINANCIAL MODEL'!BN75</f>
        <v>221.24625</v>
      </c>
      <c r="BN55" s="47" t="n">
        <f aca="false">'FINANCIAL MODEL'!BO75</f>
        <v>225.74625</v>
      </c>
      <c r="BO55" s="47" t="n">
        <f aca="false">'FINANCIAL MODEL'!BP75</f>
        <v>230.24625</v>
      </c>
      <c r="BP55" s="47" t="n">
        <f aca="false">'FINANCIAL MODEL'!BQ75</f>
        <v>234.74625</v>
      </c>
      <c r="BQ55" s="47" t="n">
        <f aca="false">'FINANCIAL MODEL'!BR75</f>
        <v>239.24625</v>
      </c>
      <c r="BR55" s="47" t="n">
        <f aca="false">'FINANCIAL MODEL'!BS75</f>
        <v>243.74625</v>
      </c>
      <c r="BS55" s="47" t="n">
        <f aca="false">'FINANCIAL MODEL'!BT75</f>
        <v>248.24625</v>
      </c>
      <c r="BT55" s="47" t="n">
        <f aca="false">'FINANCIAL MODEL'!BU75</f>
        <v>252.74625</v>
      </c>
      <c r="BU55" s="47" t="n">
        <f aca="false">'FINANCIAL MODEL'!BV75</f>
        <v>257.24625</v>
      </c>
      <c r="BV55" s="47" t="n">
        <f aca="false">'FINANCIAL MODEL'!BW75</f>
        <v>261.74625</v>
      </c>
      <c r="BW55" s="47" t="n">
        <f aca="false">'FINANCIAL MODEL'!BX75</f>
        <v>266.24625</v>
      </c>
      <c r="BX55" s="47" t="n">
        <f aca="false">'FINANCIAL MODEL'!BY75</f>
        <v>270.74625</v>
      </c>
      <c r="BY55" s="47" t="n">
        <f aca="false">'FINANCIAL MODEL'!BZ75</f>
        <v>275.24625</v>
      </c>
      <c r="BZ55" s="47" t="n">
        <f aca="false">'FINANCIAL MODEL'!CA75</f>
        <v>279.74625</v>
      </c>
      <c r="CA55" s="47" t="n">
        <f aca="false">'FINANCIAL MODEL'!CB75</f>
        <v>284.24625</v>
      </c>
      <c r="CB55" s="47" t="n">
        <f aca="false">'FINANCIAL MODEL'!CC75</f>
        <v>288.74625</v>
      </c>
      <c r="CC55" s="47" t="n">
        <f aca="false">'FINANCIAL MODEL'!CD75</f>
        <v>293.24625</v>
      </c>
      <c r="CD55" s="47" t="n">
        <f aca="false">'FINANCIAL MODEL'!CE75</f>
        <v>297.74625</v>
      </c>
      <c r="CE55" s="47" t="n">
        <f aca="false">'FINANCIAL MODEL'!CF75</f>
        <v>302.24625</v>
      </c>
      <c r="CF55" s="47" t="n">
        <f aca="false">'FINANCIAL MODEL'!CG75</f>
        <v>306.74625</v>
      </c>
      <c r="CG55" s="47" t="n">
        <f aca="false">'FINANCIAL MODEL'!CH75</f>
        <v>311.24625</v>
      </c>
      <c r="CH55" s="47" t="n">
        <f aca="false">'FINANCIAL MODEL'!CI75</f>
        <v>315.74625</v>
      </c>
      <c r="CI55" s="47" t="n">
        <f aca="false">'FINANCIAL MODEL'!CJ75</f>
        <v>320.24625</v>
      </c>
      <c r="CJ55" s="47" t="n">
        <f aca="false">'FINANCIAL MODEL'!CK75</f>
        <v>324.74625</v>
      </c>
      <c r="CK55" s="47" t="n">
        <f aca="false">'FINANCIAL MODEL'!CL75</f>
        <v>329.24625</v>
      </c>
      <c r="CL55" s="47" t="n">
        <f aca="false">'FINANCIAL MODEL'!CM75</f>
        <v>333.74625</v>
      </c>
      <c r="CM55" s="47" t="n">
        <f aca="false">'FINANCIAL MODEL'!CN75</f>
        <v>338.24625</v>
      </c>
      <c r="CN55" s="47" t="n">
        <f aca="false">'FINANCIAL MODEL'!CO75</f>
        <v>342.74625</v>
      </c>
      <c r="CO55" s="47" t="n">
        <f aca="false">'FINANCIAL MODEL'!CP75</f>
        <v>347.24625</v>
      </c>
      <c r="CP55" s="47" t="n">
        <f aca="false">'FINANCIAL MODEL'!CQ75</f>
        <v>351.74625</v>
      </c>
      <c r="CQ55" s="47" t="n">
        <f aca="false">'FINANCIAL MODEL'!CR75</f>
        <v>356.24625</v>
      </c>
      <c r="CR55" s="47" t="n">
        <f aca="false">'FINANCIAL MODEL'!CS75</f>
        <v>360.74625</v>
      </c>
      <c r="CS55" s="47" t="n">
        <f aca="false">'FINANCIAL MODEL'!CT75</f>
        <v>365.24625</v>
      </c>
      <c r="CT55" s="47" t="n">
        <f aca="false">'FINANCIAL MODEL'!CU75</f>
        <v>369.74625</v>
      </c>
      <c r="CU55" s="47" t="n">
        <f aca="false">'FINANCIAL MODEL'!CV75</f>
        <v>374.24625</v>
      </c>
      <c r="CV55" s="47" t="n">
        <f aca="false">'FINANCIAL MODEL'!CW75</f>
        <v>378.74625</v>
      </c>
    </row>
    <row r="56" customFormat="false" ht="17" hidden="false" customHeight="false" outlineLevel="0" collapsed="false">
      <c r="B56" s="0" t="s">
        <v>107</v>
      </c>
      <c r="E56" s="49" t="n">
        <f aca="false">E34</f>
        <v>0.5</v>
      </c>
      <c r="F56" s="49" t="n">
        <f aca="false">F34</f>
        <v>0.5</v>
      </c>
      <c r="G56" s="49" t="n">
        <f aca="false">G34</f>
        <v>0.5</v>
      </c>
      <c r="H56" s="49" t="n">
        <f aca="false">H34</f>
        <v>0.5</v>
      </c>
      <c r="I56" s="49" t="n">
        <f aca="false">I34</f>
        <v>0.5</v>
      </c>
      <c r="J56" s="49" t="n">
        <f aca="false">J34</f>
        <v>0.5</v>
      </c>
      <c r="K56" s="49" t="n">
        <f aca="false">K34</f>
        <v>0.5</v>
      </c>
      <c r="L56" s="49" t="n">
        <f aca="false">L34</f>
        <v>0.5</v>
      </c>
      <c r="M56" s="49" t="n">
        <f aca="false">M34</f>
        <v>0.5</v>
      </c>
      <c r="N56" s="49" t="n">
        <f aca="false">N34</f>
        <v>0.5</v>
      </c>
      <c r="O56" s="49" t="n">
        <f aca="false">O34</f>
        <v>0.5</v>
      </c>
      <c r="P56" s="49" t="n">
        <f aca="false">P34</f>
        <v>0.5</v>
      </c>
      <c r="Q56" s="49" t="n">
        <f aca="false">Q34</f>
        <v>0.5</v>
      </c>
      <c r="R56" s="49" t="n">
        <f aca="false">R34</f>
        <v>0.5</v>
      </c>
      <c r="S56" s="49" t="n">
        <f aca="false">S34</f>
        <v>0.5</v>
      </c>
      <c r="T56" s="49" t="n">
        <f aca="false">T34</f>
        <v>0.5</v>
      </c>
      <c r="U56" s="49" t="n">
        <f aca="false">U34</f>
        <v>0.5</v>
      </c>
      <c r="V56" s="49" t="n">
        <f aca="false">V34</f>
        <v>0.5</v>
      </c>
      <c r="W56" s="49" t="n">
        <f aca="false">W34</f>
        <v>0.5</v>
      </c>
      <c r="X56" s="49" t="n">
        <f aca="false">X34</f>
        <v>0.5</v>
      </c>
      <c r="Y56" s="49" t="n">
        <f aca="false">Y34</f>
        <v>0.5</v>
      </c>
      <c r="Z56" s="49" t="n">
        <f aca="false">Z34</f>
        <v>0.5</v>
      </c>
      <c r="AA56" s="49" t="n">
        <f aca="false">AA34</f>
        <v>0.5</v>
      </c>
      <c r="AB56" s="49" t="n">
        <f aca="false">AB34</f>
        <v>0.5</v>
      </c>
      <c r="AC56" s="49" t="n">
        <f aca="false">AC34</f>
        <v>0.5</v>
      </c>
      <c r="AD56" s="49" t="n">
        <f aca="false">AD34</f>
        <v>0.5</v>
      </c>
      <c r="AE56" s="49" t="n">
        <f aca="false">AE34</f>
        <v>0.5</v>
      </c>
      <c r="AF56" s="49" t="n">
        <f aca="false">AF34</f>
        <v>0.5</v>
      </c>
      <c r="AG56" s="49" t="n">
        <f aca="false">AG34</f>
        <v>0.5</v>
      </c>
      <c r="AH56" s="49" t="n">
        <f aca="false">AH34</f>
        <v>0.5</v>
      </c>
      <c r="AI56" s="49" t="n">
        <f aca="false">AI34</f>
        <v>0.5</v>
      </c>
      <c r="AJ56" s="49" t="n">
        <f aca="false">AJ34</f>
        <v>0.5</v>
      </c>
      <c r="AK56" s="49" t="n">
        <f aca="false">AK34</f>
        <v>0.5</v>
      </c>
      <c r="AL56" s="49" t="n">
        <f aca="false">AL34</f>
        <v>0.5</v>
      </c>
      <c r="AM56" s="49" t="n">
        <f aca="false">AM34</f>
        <v>0.5</v>
      </c>
      <c r="AN56" s="49" t="n">
        <f aca="false">AN34</f>
        <v>0.5</v>
      </c>
      <c r="AO56" s="49" t="n">
        <f aca="false">AO34</f>
        <v>0.5</v>
      </c>
      <c r="AP56" s="49" t="n">
        <f aca="false">AP34</f>
        <v>0.5</v>
      </c>
      <c r="AQ56" s="49" t="n">
        <f aca="false">AQ34</f>
        <v>0.5</v>
      </c>
      <c r="AR56" s="49" t="n">
        <f aca="false">AR34</f>
        <v>0.5</v>
      </c>
      <c r="AS56" s="49" t="n">
        <f aca="false">AS34</f>
        <v>0.5</v>
      </c>
      <c r="AT56" s="49" t="n">
        <f aca="false">AT34</f>
        <v>0.5</v>
      </c>
      <c r="AU56" s="49" t="n">
        <f aca="false">AU34</f>
        <v>0.5</v>
      </c>
      <c r="AV56" s="49" t="n">
        <f aca="false">AV34</f>
        <v>0.5</v>
      </c>
      <c r="AW56" s="49" t="n">
        <f aca="false">AW34</f>
        <v>0.5</v>
      </c>
      <c r="AX56" s="49" t="n">
        <f aca="false">AX34</f>
        <v>0.5</v>
      </c>
      <c r="AY56" s="49" t="n">
        <f aca="false">AY34</f>
        <v>0.5</v>
      </c>
      <c r="AZ56" s="49" t="n">
        <f aca="false">AZ34</f>
        <v>0.5</v>
      </c>
      <c r="BA56" s="49" t="n">
        <f aca="false">BA34</f>
        <v>0.5</v>
      </c>
      <c r="BB56" s="49" t="n">
        <f aca="false">BB34</f>
        <v>0.5</v>
      </c>
      <c r="BC56" s="49" t="n">
        <f aca="false">BC34</f>
        <v>0.5</v>
      </c>
      <c r="BD56" s="49" t="n">
        <f aca="false">BD34</f>
        <v>0.5</v>
      </c>
      <c r="BE56" s="49" t="n">
        <f aca="false">BE34</f>
        <v>0.5</v>
      </c>
      <c r="BF56" s="49" t="n">
        <f aca="false">BF34</f>
        <v>0.5</v>
      </c>
      <c r="BG56" s="49" t="n">
        <f aca="false">BG34</f>
        <v>0.5</v>
      </c>
      <c r="BH56" s="49" t="n">
        <f aca="false">BH34</f>
        <v>0.5</v>
      </c>
      <c r="BI56" s="49" t="n">
        <f aca="false">BI34</f>
        <v>0.5</v>
      </c>
      <c r="BJ56" s="49" t="n">
        <f aca="false">BJ34</f>
        <v>0.5</v>
      </c>
      <c r="BK56" s="49" t="n">
        <f aca="false">BK34</f>
        <v>0.5</v>
      </c>
      <c r="BL56" s="49" t="n">
        <f aca="false">BL34</f>
        <v>0.5</v>
      </c>
      <c r="BM56" s="49" t="n">
        <f aca="false">BM34</f>
        <v>0.5</v>
      </c>
      <c r="BN56" s="49" t="n">
        <f aca="false">BN34</f>
        <v>0.5</v>
      </c>
      <c r="BO56" s="49" t="n">
        <f aca="false">BO34</f>
        <v>0.5</v>
      </c>
      <c r="BP56" s="49" t="n">
        <f aca="false">BP34</f>
        <v>0.5</v>
      </c>
      <c r="BQ56" s="49" t="n">
        <f aca="false">BQ34</f>
        <v>0.5</v>
      </c>
      <c r="BR56" s="49" t="n">
        <f aca="false">BR34</f>
        <v>0.5</v>
      </c>
      <c r="BS56" s="49" t="n">
        <f aca="false">BS34</f>
        <v>0.5</v>
      </c>
      <c r="BT56" s="49" t="n">
        <f aca="false">BT34</f>
        <v>0.5</v>
      </c>
      <c r="BU56" s="49" t="n">
        <f aca="false">BU34</f>
        <v>0.5</v>
      </c>
      <c r="BV56" s="49" t="n">
        <f aca="false">BV34</f>
        <v>0.5</v>
      </c>
      <c r="BW56" s="49" t="n">
        <f aca="false">BW34</f>
        <v>0.5</v>
      </c>
      <c r="BX56" s="49" t="n">
        <f aca="false">BX34</f>
        <v>0.5</v>
      </c>
      <c r="BY56" s="49" t="n">
        <f aca="false">BY34</f>
        <v>0.5</v>
      </c>
      <c r="BZ56" s="49" t="n">
        <f aca="false">BZ34</f>
        <v>0.5</v>
      </c>
      <c r="CA56" s="49" t="n">
        <f aca="false">CA34</f>
        <v>0.5</v>
      </c>
      <c r="CB56" s="49" t="n">
        <f aca="false">CB34</f>
        <v>0.5</v>
      </c>
      <c r="CC56" s="49" t="n">
        <f aca="false">CC34</f>
        <v>0.5</v>
      </c>
      <c r="CD56" s="49" t="n">
        <f aca="false">CD34</f>
        <v>0.5</v>
      </c>
      <c r="CE56" s="49" t="n">
        <f aca="false">CE34</f>
        <v>0.5</v>
      </c>
      <c r="CF56" s="49" t="n">
        <f aca="false">CF34</f>
        <v>0.5</v>
      </c>
      <c r="CG56" s="49" t="n">
        <f aca="false">CG34</f>
        <v>0.5</v>
      </c>
      <c r="CH56" s="49" t="n">
        <f aca="false">CH34</f>
        <v>0.5</v>
      </c>
      <c r="CI56" s="49" t="n">
        <f aca="false">CI34</f>
        <v>0.5</v>
      </c>
      <c r="CJ56" s="49" t="n">
        <f aca="false">CJ34</f>
        <v>0.5</v>
      </c>
      <c r="CK56" s="49" t="n">
        <f aca="false">CK34</f>
        <v>0.5</v>
      </c>
      <c r="CL56" s="49" t="n">
        <f aca="false">CL34</f>
        <v>0.5</v>
      </c>
      <c r="CM56" s="49" t="n">
        <f aca="false">CM34</f>
        <v>0.5</v>
      </c>
      <c r="CN56" s="49" t="n">
        <f aca="false">CN34</f>
        <v>0.5</v>
      </c>
      <c r="CO56" s="49" t="n">
        <f aca="false">CO34</f>
        <v>0.5</v>
      </c>
      <c r="CP56" s="49" t="n">
        <f aca="false">CP34</f>
        <v>0.5</v>
      </c>
      <c r="CQ56" s="49" t="n">
        <f aca="false">CQ34</f>
        <v>0.5</v>
      </c>
      <c r="CR56" s="49" t="n">
        <f aca="false">CR34</f>
        <v>0.5</v>
      </c>
      <c r="CS56" s="49" t="n">
        <f aca="false">CS34</f>
        <v>0.5</v>
      </c>
      <c r="CT56" s="49" t="n">
        <f aca="false">CT34</f>
        <v>0.5</v>
      </c>
      <c r="CU56" s="49" t="n">
        <f aca="false">CU34</f>
        <v>0.5</v>
      </c>
      <c r="CV56" s="49" t="n">
        <f aca="false">CV34</f>
        <v>0.5</v>
      </c>
    </row>
    <row r="57" customFormat="false" ht="17" hidden="false" customHeight="false" outlineLevel="0" collapsed="false">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8"/>
    </row>
    <row r="58" customFormat="false" ht="17" hidden="false" customHeight="false" outlineLevel="0" collapsed="false">
      <c r="B58" s="0" t="s">
        <v>123</v>
      </c>
      <c r="E58" s="47" t="n">
        <f aca="false">'FINANCIAL MODEL'!F78</f>
        <v>27</v>
      </c>
      <c r="F58" s="47" t="n">
        <f aca="false">'FINANCIAL MODEL'!G78</f>
        <v>27</v>
      </c>
      <c r="G58" s="47" t="n">
        <f aca="false">'FINANCIAL MODEL'!H78</f>
        <v>27</v>
      </c>
      <c r="H58" s="47" t="n">
        <f aca="false">'FINANCIAL MODEL'!I78</f>
        <v>27</v>
      </c>
      <c r="I58" s="47" t="n">
        <f aca="false">'FINANCIAL MODEL'!J78</f>
        <v>27</v>
      </c>
      <c r="J58" s="47" t="n">
        <f aca="false">'FINANCIAL MODEL'!K78</f>
        <v>24.7</v>
      </c>
      <c r="K58" s="47" t="n">
        <f aca="false">'FINANCIAL MODEL'!L78</f>
        <v>24.8779</v>
      </c>
      <c r="L58" s="47" t="n">
        <f aca="false">'FINANCIAL MODEL'!M78</f>
        <v>25.1579</v>
      </c>
      <c r="M58" s="47" t="n">
        <f aca="false">'FINANCIAL MODEL'!N78</f>
        <v>25.4379</v>
      </c>
      <c r="N58" s="47" t="n">
        <f aca="false">'FINANCIAL MODEL'!O78</f>
        <v>37.1779</v>
      </c>
      <c r="O58" s="47" t="n">
        <f aca="false">'FINANCIAL MODEL'!P78</f>
        <v>42.6579</v>
      </c>
      <c r="P58" s="47" t="n">
        <f aca="false">'FINANCIAL MODEL'!Q78</f>
        <v>44.3379</v>
      </c>
      <c r="Q58" s="47" t="n">
        <f aca="false">'FINANCIAL MODEL'!R78</f>
        <v>46.0179</v>
      </c>
      <c r="R58" s="47" t="n">
        <f aca="false">'FINANCIAL MODEL'!S78</f>
        <v>47.6979</v>
      </c>
      <c r="S58" s="47" t="n">
        <f aca="false">'FINANCIAL MODEL'!T78</f>
        <v>49.3779</v>
      </c>
      <c r="T58" s="47" t="n">
        <f aca="false">'FINANCIAL MODEL'!U78</f>
        <v>51.0579</v>
      </c>
      <c r="U58" s="47" t="n">
        <f aca="false">'FINANCIAL MODEL'!V78</f>
        <v>52.7379</v>
      </c>
      <c r="V58" s="47" t="n">
        <f aca="false">'FINANCIAL MODEL'!W78</f>
        <v>54.4179</v>
      </c>
      <c r="W58" s="47" t="n">
        <f aca="false">'FINANCIAL MODEL'!X78</f>
        <v>56.0979</v>
      </c>
      <c r="X58" s="47" t="n">
        <f aca="false">'FINANCIAL MODEL'!Y78</f>
        <v>57.7779</v>
      </c>
      <c r="Y58" s="47" t="n">
        <f aca="false">'FINANCIAL MODEL'!Z78</f>
        <v>59.4579</v>
      </c>
      <c r="Z58" s="47" t="n">
        <f aca="false">'FINANCIAL MODEL'!AA78</f>
        <v>61.1379</v>
      </c>
      <c r="AA58" s="47" t="n">
        <f aca="false">'FINANCIAL MODEL'!AB78</f>
        <v>62.8179</v>
      </c>
      <c r="AB58" s="47" t="n">
        <f aca="false">'FINANCIAL MODEL'!AC78</f>
        <v>64.4979</v>
      </c>
      <c r="AC58" s="47" t="n">
        <f aca="false">'FINANCIAL MODEL'!AD78</f>
        <v>66.1779</v>
      </c>
      <c r="AD58" s="47" t="n">
        <f aca="false">'FINANCIAL MODEL'!AE78</f>
        <v>67.8579</v>
      </c>
      <c r="AE58" s="47" t="n">
        <f aca="false">'FINANCIAL MODEL'!AF78</f>
        <v>69.5379</v>
      </c>
      <c r="AF58" s="47" t="n">
        <f aca="false">'FINANCIAL MODEL'!AG78</f>
        <v>71.2179</v>
      </c>
      <c r="AG58" s="47" t="n">
        <f aca="false">'FINANCIAL MODEL'!AH78</f>
        <v>72.8979</v>
      </c>
      <c r="AH58" s="47" t="n">
        <f aca="false">'FINANCIAL MODEL'!AI78</f>
        <v>74.5779</v>
      </c>
      <c r="AI58" s="47" t="n">
        <f aca="false">'FINANCIAL MODEL'!AJ78</f>
        <v>80.8979</v>
      </c>
      <c r="AJ58" s="47" t="n">
        <f aca="false">'FINANCIAL MODEL'!AK78</f>
        <v>84.06715</v>
      </c>
      <c r="AK58" s="47" t="n">
        <f aca="false">'FINANCIAL MODEL'!AL78</f>
        <v>87.48715</v>
      </c>
      <c r="AL58" s="47" t="n">
        <f aca="false">'FINANCIAL MODEL'!AM78</f>
        <v>90.90715</v>
      </c>
      <c r="AM58" s="47" t="n">
        <f aca="false">'FINANCIAL MODEL'!AN78</f>
        <v>94.32715</v>
      </c>
      <c r="AN58" s="47" t="n">
        <f aca="false">'FINANCIAL MODEL'!AO78</f>
        <v>97.74715</v>
      </c>
      <c r="AO58" s="47" t="n">
        <f aca="false">'FINANCIAL MODEL'!AP78</f>
        <v>101.16715</v>
      </c>
      <c r="AP58" s="47" t="n">
        <f aca="false">'FINANCIAL MODEL'!AQ78</f>
        <v>104.58715</v>
      </c>
      <c r="AQ58" s="47" t="n">
        <f aca="false">'FINANCIAL MODEL'!AR78</f>
        <v>108.00715</v>
      </c>
      <c r="AR58" s="47" t="n">
        <f aca="false">'FINANCIAL MODEL'!AS78</f>
        <v>111.42715</v>
      </c>
      <c r="AS58" s="47" t="n">
        <f aca="false">'FINANCIAL MODEL'!AT78</f>
        <v>114.84715</v>
      </c>
      <c r="AT58" s="47" t="n">
        <f aca="false">'FINANCIAL MODEL'!AU78</f>
        <v>118.26715</v>
      </c>
      <c r="AU58" s="47" t="n">
        <f aca="false">'FINANCIAL MODEL'!AV78</f>
        <v>121.68715</v>
      </c>
      <c r="AV58" s="47" t="n">
        <f aca="false">'FINANCIAL MODEL'!AW78</f>
        <v>125.10715</v>
      </c>
      <c r="AW58" s="47" t="n">
        <f aca="false">'FINANCIAL MODEL'!AX78</f>
        <v>128.52715</v>
      </c>
      <c r="AX58" s="47" t="n">
        <f aca="false">'FINANCIAL MODEL'!AY78</f>
        <v>131.94715</v>
      </c>
      <c r="AY58" s="47" t="n">
        <f aca="false">'FINANCIAL MODEL'!AZ78</f>
        <v>135.36715</v>
      </c>
      <c r="AZ58" s="47" t="n">
        <f aca="false">'FINANCIAL MODEL'!BA78</f>
        <v>138.78715</v>
      </c>
      <c r="BA58" s="47" t="n">
        <f aca="false">'FINANCIAL MODEL'!BB78</f>
        <v>142.20715</v>
      </c>
      <c r="BB58" s="47" t="n">
        <f aca="false">'FINANCIAL MODEL'!BC78</f>
        <v>145.62715</v>
      </c>
      <c r="BC58" s="47" t="n">
        <f aca="false">'FINANCIAL MODEL'!BD78</f>
        <v>149.04715</v>
      </c>
      <c r="BD58" s="47" t="n">
        <f aca="false">'FINANCIAL MODEL'!BE78</f>
        <v>152.46715</v>
      </c>
      <c r="BE58" s="47" t="n">
        <f aca="false">'FINANCIAL MODEL'!BF78</f>
        <v>155.88715</v>
      </c>
      <c r="BF58" s="47" t="n">
        <f aca="false">'FINANCIAL MODEL'!BG78</f>
        <v>159.30715</v>
      </c>
      <c r="BG58" s="47" t="n">
        <f aca="false">'FINANCIAL MODEL'!BH78</f>
        <v>162.72715</v>
      </c>
      <c r="BH58" s="47" t="n">
        <f aca="false">'FINANCIAL MODEL'!BI78</f>
        <v>166.14715</v>
      </c>
      <c r="BI58" s="47" t="n">
        <f aca="false">'FINANCIAL MODEL'!BJ78</f>
        <v>169.56715</v>
      </c>
      <c r="BJ58" s="47" t="n">
        <f aca="false">'FINANCIAL MODEL'!BK78</f>
        <v>172.98715</v>
      </c>
      <c r="BK58" s="47" t="n">
        <f aca="false">'FINANCIAL MODEL'!BL78</f>
        <v>176.40715</v>
      </c>
      <c r="BL58" s="47" t="n">
        <f aca="false">'FINANCIAL MODEL'!BM78</f>
        <v>179.82715</v>
      </c>
      <c r="BM58" s="47" t="n">
        <f aca="false">'FINANCIAL MODEL'!BN78</f>
        <v>183.24715</v>
      </c>
      <c r="BN58" s="47" t="n">
        <f aca="false">'FINANCIAL MODEL'!BO78</f>
        <v>186.66715</v>
      </c>
      <c r="BO58" s="47" t="n">
        <f aca="false">'FINANCIAL MODEL'!BP78</f>
        <v>190.08715</v>
      </c>
      <c r="BP58" s="47" t="n">
        <f aca="false">'FINANCIAL MODEL'!BQ78</f>
        <v>193.50715</v>
      </c>
      <c r="BQ58" s="47" t="n">
        <f aca="false">'FINANCIAL MODEL'!BR78</f>
        <v>196.92715</v>
      </c>
      <c r="BR58" s="47" t="n">
        <f aca="false">'FINANCIAL MODEL'!BS78</f>
        <v>200.34715</v>
      </c>
      <c r="BS58" s="47" t="n">
        <f aca="false">'FINANCIAL MODEL'!BT78</f>
        <v>203.76715</v>
      </c>
      <c r="BT58" s="47" t="n">
        <f aca="false">'FINANCIAL MODEL'!BU78</f>
        <v>207.18715</v>
      </c>
      <c r="BU58" s="47" t="n">
        <f aca="false">'FINANCIAL MODEL'!BV78</f>
        <v>210.60715</v>
      </c>
      <c r="BV58" s="47" t="n">
        <f aca="false">'FINANCIAL MODEL'!BW78</f>
        <v>214.02715</v>
      </c>
      <c r="BW58" s="47" t="n">
        <f aca="false">'FINANCIAL MODEL'!BX78</f>
        <v>217.44715</v>
      </c>
      <c r="BX58" s="47" t="n">
        <f aca="false">'FINANCIAL MODEL'!BY78</f>
        <v>220.86715</v>
      </c>
      <c r="BY58" s="47" t="n">
        <f aca="false">'FINANCIAL MODEL'!BZ78</f>
        <v>224.28715</v>
      </c>
      <c r="BZ58" s="47" t="n">
        <f aca="false">'FINANCIAL MODEL'!CA78</f>
        <v>227.70715</v>
      </c>
      <c r="CA58" s="47" t="n">
        <f aca="false">'FINANCIAL MODEL'!CB78</f>
        <v>231.12715</v>
      </c>
      <c r="CB58" s="47" t="n">
        <f aca="false">'FINANCIAL MODEL'!CC78</f>
        <v>234.54715</v>
      </c>
      <c r="CC58" s="47" t="n">
        <f aca="false">'FINANCIAL MODEL'!CD78</f>
        <v>237.96715</v>
      </c>
      <c r="CD58" s="47" t="n">
        <f aca="false">'FINANCIAL MODEL'!CE78</f>
        <v>241.38715</v>
      </c>
      <c r="CE58" s="47" t="n">
        <f aca="false">'FINANCIAL MODEL'!CF78</f>
        <v>244.80715</v>
      </c>
      <c r="CF58" s="47" t="n">
        <f aca="false">'FINANCIAL MODEL'!CG78</f>
        <v>248.22715</v>
      </c>
      <c r="CG58" s="47" t="n">
        <f aca="false">'FINANCIAL MODEL'!CH78</f>
        <v>251.64715</v>
      </c>
      <c r="CH58" s="47" t="n">
        <f aca="false">'FINANCIAL MODEL'!CI78</f>
        <v>255.06715</v>
      </c>
      <c r="CI58" s="47" t="n">
        <f aca="false">'FINANCIAL MODEL'!CJ78</f>
        <v>258.48715</v>
      </c>
      <c r="CJ58" s="47" t="n">
        <f aca="false">'FINANCIAL MODEL'!CK78</f>
        <v>261.90715</v>
      </c>
      <c r="CK58" s="47" t="n">
        <f aca="false">'FINANCIAL MODEL'!CL78</f>
        <v>265.32715</v>
      </c>
      <c r="CL58" s="47" t="n">
        <f aca="false">'FINANCIAL MODEL'!CM78</f>
        <v>268.74715</v>
      </c>
      <c r="CM58" s="47" t="n">
        <f aca="false">'FINANCIAL MODEL'!CN78</f>
        <v>272.16715</v>
      </c>
      <c r="CN58" s="47" t="n">
        <f aca="false">'FINANCIAL MODEL'!CO78</f>
        <v>275.58715</v>
      </c>
      <c r="CO58" s="47" t="n">
        <f aca="false">'FINANCIAL MODEL'!CP78</f>
        <v>279.00715</v>
      </c>
      <c r="CP58" s="47" t="n">
        <f aca="false">'FINANCIAL MODEL'!CQ78</f>
        <v>282.42715</v>
      </c>
      <c r="CQ58" s="47" t="n">
        <f aca="false">'FINANCIAL MODEL'!CR78</f>
        <v>285.84715</v>
      </c>
      <c r="CR58" s="47" t="n">
        <f aca="false">'FINANCIAL MODEL'!CS78</f>
        <v>289.26715</v>
      </c>
      <c r="CS58" s="47" t="n">
        <f aca="false">'FINANCIAL MODEL'!CT78</f>
        <v>292.68715</v>
      </c>
      <c r="CT58" s="47" t="n">
        <f aca="false">'FINANCIAL MODEL'!CU78</f>
        <v>296.10715</v>
      </c>
      <c r="CU58" s="47" t="n">
        <f aca="false">'FINANCIAL MODEL'!CV78</f>
        <v>299.52715</v>
      </c>
      <c r="CV58" s="47" t="n">
        <f aca="false">'FINANCIAL MODEL'!CW78</f>
        <v>302.94715</v>
      </c>
    </row>
    <row r="59" customFormat="false" ht="17" hidden="false" customHeight="false" outlineLevel="0" collapsed="false">
      <c r="B59" s="0" t="s">
        <v>124</v>
      </c>
      <c r="E59" s="47" t="n">
        <f aca="false">'FINANCIAL MODEL'!F79</f>
        <v>10</v>
      </c>
      <c r="F59" s="47" t="n">
        <f aca="false">'FINANCIAL MODEL'!G79</f>
        <v>10</v>
      </c>
      <c r="G59" s="47" t="n">
        <f aca="false">'FINANCIAL MODEL'!H79</f>
        <v>10</v>
      </c>
      <c r="H59" s="47" t="n">
        <f aca="false">'FINANCIAL MODEL'!I79</f>
        <v>10</v>
      </c>
      <c r="I59" s="47" t="n">
        <f aca="false">'FINANCIAL MODEL'!J79</f>
        <v>10</v>
      </c>
      <c r="J59" s="47" t="n">
        <f aca="false">'FINANCIAL MODEL'!K79</f>
        <v>2.2</v>
      </c>
      <c r="K59" s="47" t="n">
        <f aca="false">'FINANCIAL MODEL'!L79</f>
        <v>2.2</v>
      </c>
      <c r="L59" s="47" t="n">
        <f aca="false">'FINANCIAL MODEL'!M79</f>
        <v>2.2</v>
      </c>
      <c r="M59" s="47" t="n">
        <f aca="false">'FINANCIAL MODEL'!N79</f>
        <v>2.2</v>
      </c>
      <c r="N59" s="47" t="n">
        <f aca="false">'FINANCIAL MODEL'!O79</f>
        <v>13.1</v>
      </c>
      <c r="O59" s="47" t="n">
        <f aca="false">'FINANCIAL MODEL'!P79</f>
        <v>14.1</v>
      </c>
      <c r="P59" s="47" t="n">
        <f aca="false">'FINANCIAL MODEL'!Q79</f>
        <v>14.1</v>
      </c>
      <c r="Q59" s="47" t="n">
        <f aca="false">'FINANCIAL MODEL'!R79</f>
        <v>14.1</v>
      </c>
      <c r="R59" s="47" t="n">
        <f aca="false">'FINANCIAL MODEL'!S79</f>
        <v>14.1</v>
      </c>
      <c r="S59" s="47" t="n">
        <f aca="false">'FINANCIAL MODEL'!T79</f>
        <v>14.1</v>
      </c>
      <c r="T59" s="47" t="n">
        <f aca="false">'FINANCIAL MODEL'!U79</f>
        <v>14.1</v>
      </c>
      <c r="U59" s="47" t="n">
        <f aca="false">'FINANCIAL MODEL'!V79</f>
        <v>14.1</v>
      </c>
      <c r="V59" s="47" t="n">
        <f aca="false">'FINANCIAL MODEL'!W79</f>
        <v>14.1</v>
      </c>
      <c r="W59" s="47" t="n">
        <f aca="false">'FINANCIAL MODEL'!X79</f>
        <v>14.1</v>
      </c>
      <c r="X59" s="47" t="n">
        <f aca="false">'FINANCIAL MODEL'!Y79</f>
        <v>14.1</v>
      </c>
      <c r="Y59" s="47" t="n">
        <f aca="false">'FINANCIAL MODEL'!Z79</f>
        <v>14.1</v>
      </c>
      <c r="Z59" s="47" t="n">
        <f aca="false">'FINANCIAL MODEL'!AA79</f>
        <v>14.1</v>
      </c>
      <c r="AA59" s="47" t="n">
        <f aca="false">'FINANCIAL MODEL'!AB79</f>
        <v>14.1</v>
      </c>
      <c r="AB59" s="47" t="n">
        <f aca="false">'FINANCIAL MODEL'!AC79</f>
        <v>14.1</v>
      </c>
      <c r="AC59" s="47" t="n">
        <f aca="false">'FINANCIAL MODEL'!AD79</f>
        <v>14.1</v>
      </c>
      <c r="AD59" s="47" t="n">
        <f aca="false">'FINANCIAL MODEL'!AE79</f>
        <v>14.1</v>
      </c>
      <c r="AE59" s="47" t="n">
        <f aca="false">'FINANCIAL MODEL'!AF79</f>
        <v>14.1</v>
      </c>
      <c r="AF59" s="47" t="n">
        <f aca="false">'FINANCIAL MODEL'!AG79</f>
        <v>14.1</v>
      </c>
      <c r="AG59" s="47" t="n">
        <f aca="false">'FINANCIAL MODEL'!AH79</f>
        <v>14.1</v>
      </c>
      <c r="AH59" s="47" t="n">
        <f aca="false">'FINANCIAL MODEL'!AI79</f>
        <v>14.1</v>
      </c>
      <c r="AI59" s="47" t="n">
        <f aca="false">'FINANCIAL MODEL'!AJ79</f>
        <v>15.1</v>
      </c>
      <c r="AJ59" s="47" t="n">
        <f aca="false">'FINANCIAL MODEL'!AK79</f>
        <v>15.1</v>
      </c>
      <c r="AK59" s="47" t="n">
        <f aca="false">'FINANCIAL MODEL'!AL79</f>
        <v>15.1</v>
      </c>
      <c r="AL59" s="47" t="n">
        <f aca="false">'FINANCIAL MODEL'!AM79</f>
        <v>15.1</v>
      </c>
      <c r="AM59" s="47" t="n">
        <f aca="false">'FINANCIAL MODEL'!AN79</f>
        <v>15.1</v>
      </c>
      <c r="AN59" s="47" t="n">
        <f aca="false">'FINANCIAL MODEL'!AO79</f>
        <v>15.1</v>
      </c>
      <c r="AO59" s="47" t="n">
        <f aca="false">'FINANCIAL MODEL'!AP79</f>
        <v>15.1</v>
      </c>
      <c r="AP59" s="47" t="n">
        <f aca="false">'FINANCIAL MODEL'!AQ79</f>
        <v>15.1</v>
      </c>
      <c r="AQ59" s="47" t="n">
        <f aca="false">'FINANCIAL MODEL'!AR79</f>
        <v>15.1</v>
      </c>
      <c r="AR59" s="47" t="n">
        <f aca="false">'FINANCIAL MODEL'!AS79</f>
        <v>15.1</v>
      </c>
      <c r="AS59" s="47" t="n">
        <f aca="false">'FINANCIAL MODEL'!AT79</f>
        <v>15.1</v>
      </c>
      <c r="AT59" s="47" t="n">
        <f aca="false">'FINANCIAL MODEL'!AU79</f>
        <v>15.1</v>
      </c>
      <c r="AU59" s="47" t="n">
        <f aca="false">'FINANCIAL MODEL'!AV79</f>
        <v>15.1</v>
      </c>
      <c r="AV59" s="47" t="n">
        <f aca="false">'FINANCIAL MODEL'!AW79</f>
        <v>15.1</v>
      </c>
      <c r="AW59" s="47" t="n">
        <f aca="false">'FINANCIAL MODEL'!AX79</f>
        <v>15.1</v>
      </c>
      <c r="AX59" s="47" t="n">
        <f aca="false">'FINANCIAL MODEL'!AY79</f>
        <v>15.1</v>
      </c>
      <c r="AY59" s="47" t="n">
        <f aca="false">'FINANCIAL MODEL'!AZ79</f>
        <v>15.1</v>
      </c>
      <c r="AZ59" s="47" t="n">
        <f aca="false">'FINANCIAL MODEL'!BA79</f>
        <v>15.1</v>
      </c>
      <c r="BA59" s="47" t="n">
        <f aca="false">'FINANCIAL MODEL'!BB79</f>
        <v>15.1</v>
      </c>
      <c r="BB59" s="47" t="n">
        <f aca="false">'FINANCIAL MODEL'!BC79</f>
        <v>15.1</v>
      </c>
      <c r="BC59" s="47" t="n">
        <f aca="false">'FINANCIAL MODEL'!BD79</f>
        <v>15.1</v>
      </c>
      <c r="BD59" s="47" t="n">
        <f aca="false">'FINANCIAL MODEL'!BE79</f>
        <v>15.1</v>
      </c>
      <c r="BE59" s="47" t="n">
        <f aca="false">'FINANCIAL MODEL'!BF79</f>
        <v>15.1</v>
      </c>
      <c r="BF59" s="47" t="n">
        <f aca="false">'FINANCIAL MODEL'!BG79</f>
        <v>15.1</v>
      </c>
      <c r="BG59" s="47" t="n">
        <f aca="false">'FINANCIAL MODEL'!BH79</f>
        <v>15.1</v>
      </c>
      <c r="BH59" s="47" t="n">
        <f aca="false">'FINANCIAL MODEL'!BI79</f>
        <v>15.1</v>
      </c>
      <c r="BI59" s="47" t="n">
        <f aca="false">'FINANCIAL MODEL'!BJ79</f>
        <v>15.1</v>
      </c>
      <c r="BJ59" s="47" t="n">
        <f aca="false">'FINANCIAL MODEL'!BK79</f>
        <v>15.1</v>
      </c>
      <c r="BK59" s="47" t="n">
        <f aca="false">'FINANCIAL MODEL'!BL79</f>
        <v>15.1</v>
      </c>
      <c r="BL59" s="47" t="n">
        <f aca="false">'FINANCIAL MODEL'!BM79</f>
        <v>15.1</v>
      </c>
      <c r="BM59" s="47" t="n">
        <f aca="false">'FINANCIAL MODEL'!BN79</f>
        <v>15.1</v>
      </c>
      <c r="BN59" s="47" t="n">
        <f aca="false">'FINANCIAL MODEL'!BO79</f>
        <v>15.1</v>
      </c>
      <c r="BO59" s="47" t="n">
        <f aca="false">'FINANCIAL MODEL'!BP79</f>
        <v>15.1</v>
      </c>
      <c r="BP59" s="47" t="n">
        <f aca="false">'FINANCIAL MODEL'!BQ79</f>
        <v>15.1</v>
      </c>
      <c r="BQ59" s="47" t="n">
        <f aca="false">'FINANCIAL MODEL'!BR79</f>
        <v>15.1</v>
      </c>
      <c r="BR59" s="47" t="n">
        <f aca="false">'FINANCIAL MODEL'!BS79</f>
        <v>15.1</v>
      </c>
      <c r="BS59" s="47" t="n">
        <f aca="false">'FINANCIAL MODEL'!BT79</f>
        <v>15.1</v>
      </c>
      <c r="BT59" s="47" t="n">
        <f aca="false">'FINANCIAL MODEL'!BU79</f>
        <v>15.1</v>
      </c>
      <c r="BU59" s="47" t="n">
        <f aca="false">'FINANCIAL MODEL'!BV79</f>
        <v>15.1</v>
      </c>
      <c r="BV59" s="47" t="n">
        <f aca="false">'FINANCIAL MODEL'!BW79</f>
        <v>15.1</v>
      </c>
      <c r="BW59" s="47" t="n">
        <f aca="false">'FINANCIAL MODEL'!BX79</f>
        <v>15.1</v>
      </c>
      <c r="BX59" s="47" t="n">
        <f aca="false">'FINANCIAL MODEL'!BY79</f>
        <v>15.1</v>
      </c>
      <c r="BY59" s="47" t="n">
        <f aca="false">'FINANCIAL MODEL'!BZ79</f>
        <v>15.1</v>
      </c>
      <c r="BZ59" s="47" t="n">
        <f aca="false">'FINANCIAL MODEL'!CA79</f>
        <v>15.1</v>
      </c>
      <c r="CA59" s="47" t="n">
        <f aca="false">'FINANCIAL MODEL'!CB79</f>
        <v>15.1</v>
      </c>
      <c r="CB59" s="47" t="n">
        <f aca="false">'FINANCIAL MODEL'!CC79</f>
        <v>15.1</v>
      </c>
      <c r="CC59" s="47" t="n">
        <f aca="false">'FINANCIAL MODEL'!CD79</f>
        <v>15.1</v>
      </c>
      <c r="CD59" s="47" t="n">
        <f aca="false">'FINANCIAL MODEL'!CE79</f>
        <v>15.1</v>
      </c>
      <c r="CE59" s="47" t="n">
        <f aca="false">'FINANCIAL MODEL'!CF79</f>
        <v>15.1</v>
      </c>
      <c r="CF59" s="47" t="n">
        <f aca="false">'FINANCIAL MODEL'!CG79</f>
        <v>15.1</v>
      </c>
      <c r="CG59" s="47" t="n">
        <f aca="false">'FINANCIAL MODEL'!CH79</f>
        <v>15.1</v>
      </c>
      <c r="CH59" s="47" t="n">
        <f aca="false">'FINANCIAL MODEL'!CI79</f>
        <v>15.1</v>
      </c>
      <c r="CI59" s="47" t="n">
        <f aca="false">'FINANCIAL MODEL'!CJ79</f>
        <v>15.1</v>
      </c>
      <c r="CJ59" s="47" t="n">
        <f aca="false">'FINANCIAL MODEL'!CK79</f>
        <v>15.1</v>
      </c>
      <c r="CK59" s="47" t="n">
        <f aca="false">'FINANCIAL MODEL'!CL79</f>
        <v>15.1</v>
      </c>
      <c r="CL59" s="47" t="n">
        <f aca="false">'FINANCIAL MODEL'!CM79</f>
        <v>15.1</v>
      </c>
      <c r="CM59" s="47" t="n">
        <f aca="false">'FINANCIAL MODEL'!CN79</f>
        <v>15.1</v>
      </c>
      <c r="CN59" s="47" t="n">
        <f aca="false">'FINANCIAL MODEL'!CO79</f>
        <v>15.1</v>
      </c>
      <c r="CO59" s="47" t="n">
        <f aca="false">'FINANCIAL MODEL'!CP79</f>
        <v>15.1</v>
      </c>
      <c r="CP59" s="47" t="n">
        <f aca="false">'FINANCIAL MODEL'!CQ79</f>
        <v>15.1</v>
      </c>
      <c r="CQ59" s="47" t="n">
        <f aca="false">'FINANCIAL MODEL'!CR79</f>
        <v>15.1</v>
      </c>
      <c r="CR59" s="47" t="n">
        <f aca="false">'FINANCIAL MODEL'!CS79</f>
        <v>15.1</v>
      </c>
      <c r="CS59" s="47" t="n">
        <f aca="false">'FINANCIAL MODEL'!CT79</f>
        <v>15.1</v>
      </c>
      <c r="CT59" s="47" t="n">
        <f aca="false">'FINANCIAL MODEL'!CU79</f>
        <v>15.1</v>
      </c>
      <c r="CU59" s="47" t="n">
        <f aca="false">'FINANCIAL MODEL'!CV79</f>
        <v>15.1</v>
      </c>
      <c r="CV59" s="47" t="n">
        <f aca="false">'FINANCIAL MODEL'!CW79</f>
        <v>15.1</v>
      </c>
      <c r="CW59" s="47"/>
    </row>
    <row r="60" customFormat="false" ht="17" hidden="false" customHeight="false" outlineLevel="0" collapsed="false">
      <c r="B60" s="0" t="s">
        <v>125</v>
      </c>
      <c r="E60" s="47" t="n">
        <f aca="false">'FINANCIAL MODEL'!F80</f>
        <v>5</v>
      </c>
      <c r="F60" s="47" t="n">
        <f aca="false">'FINANCIAL MODEL'!G80</f>
        <v>5</v>
      </c>
      <c r="G60" s="47" t="n">
        <f aca="false">'FINANCIAL MODEL'!H80</f>
        <v>5</v>
      </c>
      <c r="H60" s="47" t="n">
        <f aca="false">'FINANCIAL MODEL'!I80</f>
        <v>5</v>
      </c>
      <c r="I60" s="47" t="n">
        <f aca="false">'FINANCIAL MODEL'!J80</f>
        <v>5</v>
      </c>
      <c r="J60" s="47" t="n">
        <f aca="false">'FINANCIAL MODEL'!K80</f>
        <v>5</v>
      </c>
      <c r="K60" s="47" t="n">
        <f aca="false">'FINANCIAL MODEL'!L80</f>
        <v>5.1779</v>
      </c>
      <c r="L60" s="47" t="n">
        <f aca="false">'FINANCIAL MODEL'!M80</f>
        <v>5.4579</v>
      </c>
      <c r="M60" s="47" t="n">
        <f aca="false">'FINANCIAL MODEL'!N80</f>
        <v>5.7379</v>
      </c>
      <c r="N60" s="47" t="n">
        <f aca="false">'FINANCIAL MODEL'!O80</f>
        <v>6.5779</v>
      </c>
      <c r="O60" s="47" t="n">
        <f aca="false">'FINANCIAL MODEL'!P80</f>
        <v>11.0579</v>
      </c>
      <c r="P60" s="47" t="n">
        <f aca="false">'FINANCIAL MODEL'!Q80</f>
        <v>12.7379</v>
      </c>
      <c r="Q60" s="47" t="n">
        <f aca="false">'FINANCIAL MODEL'!R80</f>
        <v>14.4179</v>
      </c>
      <c r="R60" s="47" t="n">
        <f aca="false">'FINANCIAL MODEL'!S80</f>
        <v>16.0979</v>
      </c>
      <c r="S60" s="47" t="n">
        <f aca="false">'FINANCIAL MODEL'!T80</f>
        <v>17.7779</v>
      </c>
      <c r="T60" s="47" t="n">
        <f aca="false">'FINANCIAL MODEL'!U80</f>
        <v>19.4579</v>
      </c>
      <c r="U60" s="47" t="n">
        <f aca="false">'FINANCIAL MODEL'!V80</f>
        <v>21.1379</v>
      </c>
      <c r="V60" s="47" t="n">
        <f aca="false">'FINANCIAL MODEL'!W80</f>
        <v>22.8179</v>
      </c>
      <c r="W60" s="47" t="n">
        <f aca="false">'FINANCIAL MODEL'!X80</f>
        <v>24.4979</v>
      </c>
      <c r="X60" s="47" t="n">
        <f aca="false">'FINANCIAL MODEL'!Y80</f>
        <v>26.1779</v>
      </c>
      <c r="Y60" s="47" t="n">
        <f aca="false">'FINANCIAL MODEL'!Z80</f>
        <v>27.8579</v>
      </c>
      <c r="Z60" s="47" t="n">
        <f aca="false">'FINANCIAL MODEL'!AA80</f>
        <v>29.5379</v>
      </c>
      <c r="AA60" s="47" t="n">
        <f aca="false">'FINANCIAL MODEL'!AB80</f>
        <v>31.2179</v>
      </c>
      <c r="AB60" s="47" t="n">
        <f aca="false">'FINANCIAL MODEL'!AC80</f>
        <v>32.8979</v>
      </c>
      <c r="AC60" s="47" t="n">
        <f aca="false">'FINANCIAL MODEL'!AD80</f>
        <v>34.5779</v>
      </c>
      <c r="AD60" s="47" t="n">
        <f aca="false">'FINANCIAL MODEL'!AE80</f>
        <v>36.2579</v>
      </c>
      <c r="AE60" s="47" t="n">
        <f aca="false">'FINANCIAL MODEL'!AF80</f>
        <v>37.9379</v>
      </c>
      <c r="AF60" s="47" t="n">
        <f aca="false">'FINANCIAL MODEL'!AG80</f>
        <v>39.6179</v>
      </c>
      <c r="AG60" s="47" t="n">
        <f aca="false">'FINANCIAL MODEL'!AH80</f>
        <v>41.2979</v>
      </c>
      <c r="AH60" s="47" t="n">
        <f aca="false">'FINANCIAL MODEL'!AI80</f>
        <v>42.9779</v>
      </c>
      <c r="AI60" s="47" t="n">
        <f aca="false">'FINANCIAL MODEL'!AJ80</f>
        <v>48.2979</v>
      </c>
      <c r="AJ60" s="47" t="n">
        <f aca="false">'FINANCIAL MODEL'!AK80</f>
        <v>50.8179</v>
      </c>
      <c r="AK60" s="47" t="n">
        <f aca="false">'FINANCIAL MODEL'!AL80</f>
        <v>53.3379</v>
      </c>
      <c r="AL60" s="47" t="n">
        <f aca="false">'FINANCIAL MODEL'!AM80</f>
        <v>55.8579</v>
      </c>
      <c r="AM60" s="47" t="n">
        <f aca="false">'FINANCIAL MODEL'!AN80</f>
        <v>58.3779</v>
      </c>
      <c r="AN60" s="47" t="n">
        <f aca="false">'FINANCIAL MODEL'!AO80</f>
        <v>60.8979</v>
      </c>
      <c r="AO60" s="47" t="n">
        <f aca="false">'FINANCIAL MODEL'!AP80</f>
        <v>63.4179</v>
      </c>
      <c r="AP60" s="47" t="n">
        <f aca="false">'FINANCIAL MODEL'!AQ80</f>
        <v>65.9379</v>
      </c>
      <c r="AQ60" s="47" t="n">
        <f aca="false">'FINANCIAL MODEL'!AR80</f>
        <v>68.4579</v>
      </c>
      <c r="AR60" s="47" t="n">
        <f aca="false">'FINANCIAL MODEL'!AS80</f>
        <v>70.9779</v>
      </c>
      <c r="AS60" s="47" t="n">
        <f aca="false">'FINANCIAL MODEL'!AT80</f>
        <v>73.4979</v>
      </c>
      <c r="AT60" s="47" t="n">
        <f aca="false">'FINANCIAL MODEL'!AU80</f>
        <v>76.0179</v>
      </c>
      <c r="AU60" s="47" t="n">
        <f aca="false">'FINANCIAL MODEL'!AV80</f>
        <v>78.5379</v>
      </c>
      <c r="AV60" s="47" t="n">
        <f aca="false">'FINANCIAL MODEL'!AW80</f>
        <v>81.0579</v>
      </c>
      <c r="AW60" s="47" t="n">
        <f aca="false">'FINANCIAL MODEL'!AX80</f>
        <v>83.5779</v>
      </c>
      <c r="AX60" s="47" t="n">
        <f aca="false">'FINANCIAL MODEL'!AY80</f>
        <v>86.0979</v>
      </c>
      <c r="AY60" s="47" t="n">
        <f aca="false">'FINANCIAL MODEL'!AZ80</f>
        <v>88.6179</v>
      </c>
      <c r="AZ60" s="47" t="n">
        <f aca="false">'FINANCIAL MODEL'!BA80</f>
        <v>91.1379</v>
      </c>
      <c r="BA60" s="47" t="n">
        <f aca="false">'FINANCIAL MODEL'!BB80</f>
        <v>93.6579</v>
      </c>
      <c r="BB60" s="47" t="n">
        <f aca="false">'FINANCIAL MODEL'!BC80</f>
        <v>96.1779</v>
      </c>
      <c r="BC60" s="47" t="n">
        <f aca="false">'FINANCIAL MODEL'!BD80</f>
        <v>98.6979</v>
      </c>
      <c r="BD60" s="47" t="n">
        <f aca="false">'FINANCIAL MODEL'!BE80</f>
        <v>101.2179</v>
      </c>
      <c r="BE60" s="47" t="n">
        <f aca="false">'FINANCIAL MODEL'!BF80</f>
        <v>103.7379</v>
      </c>
      <c r="BF60" s="47" t="n">
        <f aca="false">'FINANCIAL MODEL'!BG80</f>
        <v>106.2579</v>
      </c>
      <c r="BG60" s="47" t="n">
        <f aca="false">'FINANCIAL MODEL'!BH80</f>
        <v>108.7779</v>
      </c>
      <c r="BH60" s="47" t="n">
        <f aca="false">'FINANCIAL MODEL'!BI80</f>
        <v>111.2979</v>
      </c>
      <c r="BI60" s="47" t="n">
        <f aca="false">'FINANCIAL MODEL'!BJ80</f>
        <v>113.8179</v>
      </c>
      <c r="BJ60" s="47" t="n">
        <f aca="false">'FINANCIAL MODEL'!BK80</f>
        <v>116.3379</v>
      </c>
      <c r="BK60" s="47" t="n">
        <f aca="false">'FINANCIAL MODEL'!BL80</f>
        <v>118.8579</v>
      </c>
      <c r="BL60" s="47" t="n">
        <f aca="false">'FINANCIAL MODEL'!BM80</f>
        <v>121.3779</v>
      </c>
      <c r="BM60" s="47" t="n">
        <f aca="false">'FINANCIAL MODEL'!BN80</f>
        <v>123.8979</v>
      </c>
      <c r="BN60" s="47" t="n">
        <f aca="false">'FINANCIAL MODEL'!BO80</f>
        <v>126.4179</v>
      </c>
      <c r="BO60" s="47" t="n">
        <f aca="false">'FINANCIAL MODEL'!BP80</f>
        <v>128.9379</v>
      </c>
      <c r="BP60" s="47" t="n">
        <f aca="false">'FINANCIAL MODEL'!BQ80</f>
        <v>131.4579</v>
      </c>
      <c r="BQ60" s="47" t="n">
        <f aca="false">'FINANCIAL MODEL'!BR80</f>
        <v>133.9779</v>
      </c>
      <c r="BR60" s="47" t="n">
        <f aca="false">'FINANCIAL MODEL'!BS80</f>
        <v>136.4979</v>
      </c>
      <c r="BS60" s="47" t="n">
        <f aca="false">'FINANCIAL MODEL'!BT80</f>
        <v>139.0179</v>
      </c>
      <c r="BT60" s="47" t="n">
        <f aca="false">'FINANCIAL MODEL'!BU80</f>
        <v>141.5379</v>
      </c>
      <c r="BU60" s="47" t="n">
        <f aca="false">'FINANCIAL MODEL'!BV80</f>
        <v>144.0579</v>
      </c>
      <c r="BV60" s="47" t="n">
        <f aca="false">'FINANCIAL MODEL'!BW80</f>
        <v>146.5779</v>
      </c>
      <c r="BW60" s="47" t="n">
        <f aca="false">'FINANCIAL MODEL'!BX80</f>
        <v>149.0979</v>
      </c>
      <c r="BX60" s="47" t="n">
        <f aca="false">'FINANCIAL MODEL'!BY80</f>
        <v>151.6179</v>
      </c>
      <c r="BY60" s="47" t="n">
        <f aca="false">'FINANCIAL MODEL'!BZ80</f>
        <v>154.1379</v>
      </c>
      <c r="BZ60" s="47" t="n">
        <f aca="false">'FINANCIAL MODEL'!CA80</f>
        <v>156.6579</v>
      </c>
      <c r="CA60" s="47" t="n">
        <f aca="false">'FINANCIAL MODEL'!CB80</f>
        <v>159.1779</v>
      </c>
      <c r="CB60" s="47" t="n">
        <f aca="false">'FINANCIAL MODEL'!CC80</f>
        <v>161.6979</v>
      </c>
      <c r="CC60" s="47" t="n">
        <f aca="false">'FINANCIAL MODEL'!CD80</f>
        <v>164.2179</v>
      </c>
      <c r="CD60" s="47" t="n">
        <f aca="false">'FINANCIAL MODEL'!CE80</f>
        <v>166.7379</v>
      </c>
      <c r="CE60" s="47" t="n">
        <f aca="false">'FINANCIAL MODEL'!CF80</f>
        <v>169.2579</v>
      </c>
      <c r="CF60" s="47" t="n">
        <f aca="false">'FINANCIAL MODEL'!CG80</f>
        <v>171.7779</v>
      </c>
      <c r="CG60" s="47" t="n">
        <f aca="false">'FINANCIAL MODEL'!CH80</f>
        <v>174.2979</v>
      </c>
      <c r="CH60" s="47" t="n">
        <f aca="false">'FINANCIAL MODEL'!CI80</f>
        <v>176.8179</v>
      </c>
      <c r="CI60" s="47" t="n">
        <f aca="false">'FINANCIAL MODEL'!CJ80</f>
        <v>179.3379</v>
      </c>
      <c r="CJ60" s="47" t="n">
        <f aca="false">'FINANCIAL MODEL'!CK80</f>
        <v>181.8579</v>
      </c>
      <c r="CK60" s="47" t="n">
        <f aca="false">'FINANCIAL MODEL'!CL80</f>
        <v>184.3779</v>
      </c>
      <c r="CL60" s="47" t="n">
        <f aca="false">'FINANCIAL MODEL'!CM80</f>
        <v>186.8979</v>
      </c>
      <c r="CM60" s="47" t="n">
        <f aca="false">'FINANCIAL MODEL'!CN80</f>
        <v>189.4179</v>
      </c>
      <c r="CN60" s="47" t="n">
        <f aca="false">'FINANCIAL MODEL'!CO80</f>
        <v>191.9379</v>
      </c>
      <c r="CO60" s="47" t="n">
        <f aca="false">'FINANCIAL MODEL'!CP80</f>
        <v>194.4579</v>
      </c>
      <c r="CP60" s="47" t="n">
        <f aca="false">'FINANCIAL MODEL'!CQ80</f>
        <v>196.9779</v>
      </c>
      <c r="CQ60" s="47" t="n">
        <f aca="false">'FINANCIAL MODEL'!CR80</f>
        <v>199.4979</v>
      </c>
      <c r="CR60" s="47" t="n">
        <f aca="false">'FINANCIAL MODEL'!CS80</f>
        <v>202.0179</v>
      </c>
      <c r="CS60" s="47" t="n">
        <f aca="false">'FINANCIAL MODEL'!CT80</f>
        <v>204.5379</v>
      </c>
      <c r="CT60" s="47" t="n">
        <f aca="false">'FINANCIAL MODEL'!CU80</f>
        <v>207.0579</v>
      </c>
      <c r="CU60" s="47" t="n">
        <f aca="false">'FINANCIAL MODEL'!CV80</f>
        <v>209.5779</v>
      </c>
      <c r="CV60" s="47" t="n">
        <f aca="false">'FINANCIAL MODEL'!CW80</f>
        <v>212.0979</v>
      </c>
    </row>
    <row r="61" customFormat="false" ht="17" hidden="false" customHeight="false" outlineLevel="0" collapsed="false">
      <c r="B61" s="0" t="s">
        <v>126</v>
      </c>
      <c r="E61" s="47" t="n">
        <f aca="false">'FINANCIAL MODEL'!F81</f>
        <v>12</v>
      </c>
      <c r="F61" s="47" t="n">
        <f aca="false">'FINANCIAL MODEL'!G81</f>
        <v>12</v>
      </c>
      <c r="G61" s="47" t="n">
        <f aca="false">'FINANCIAL MODEL'!H81</f>
        <v>12</v>
      </c>
      <c r="H61" s="47" t="n">
        <f aca="false">'FINANCIAL MODEL'!I81</f>
        <v>12</v>
      </c>
      <c r="I61" s="47" t="n">
        <f aca="false">'FINANCIAL MODEL'!J81</f>
        <v>12</v>
      </c>
      <c r="J61" s="47" t="n">
        <f aca="false">'FINANCIAL MODEL'!K81</f>
        <v>17.5</v>
      </c>
      <c r="K61" s="47" t="n">
        <f aca="false">'FINANCIAL MODEL'!L81</f>
        <v>17.5</v>
      </c>
      <c r="L61" s="47" t="n">
        <f aca="false">'FINANCIAL MODEL'!M81</f>
        <v>17.5</v>
      </c>
      <c r="M61" s="47" t="n">
        <f aca="false">'FINANCIAL MODEL'!N81</f>
        <v>17.5</v>
      </c>
      <c r="N61" s="47" t="n">
        <f aca="false">'FINANCIAL MODEL'!O81</f>
        <v>17.5</v>
      </c>
      <c r="O61" s="47" t="n">
        <f aca="false">'FINANCIAL MODEL'!P81</f>
        <v>17.5</v>
      </c>
      <c r="P61" s="47" t="n">
        <f aca="false">'FINANCIAL MODEL'!Q81</f>
        <v>17.5</v>
      </c>
      <c r="Q61" s="47" t="n">
        <f aca="false">'FINANCIAL MODEL'!R81</f>
        <v>17.5</v>
      </c>
      <c r="R61" s="47" t="n">
        <f aca="false">'FINANCIAL MODEL'!S81</f>
        <v>17.5</v>
      </c>
      <c r="S61" s="47" t="n">
        <f aca="false">'FINANCIAL MODEL'!T81</f>
        <v>17.5</v>
      </c>
      <c r="T61" s="47" t="n">
        <f aca="false">'FINANCIAL MODEL'!U81</f>
        <v>17.5</v>
      </c>
      <c r="U61" s="47" t="n">
        <f aca="false">'FINANCIAL MODEL'!V81</f>
        <v>17.5</v>
      </c>
      <c r="V61" s="47" t="n">
        <f aca="false">'FINANCIAL MODEL'!W81</f>
        <v>17.5</v>
      </c>
      <c r="W61" s="47" t="n">
        <f aca="false">'FINANCIAL MODEL'!X81</f>
        <v>17.5</v>
      </c>
      <c r="X61" s="47" t="n">
        <f aca="false">'FINANCIAL MODEL'!Y81</f>
        <v>17.5</v>
      </c>
      <c r="Y61" s="47" t="n">
        <f aca="false">'FINANCIAL MODEL'!Z81</f>
        <v>17.5</v>
      </c>
      <c r="Z61" s="47" t="n">
        <f aca="false">'FINANCIAL MODEL'!AA81</f>
        <v>17.5</v>
      </c>
      <c r="AA61" s="47" t="n">
        <f aca="false">'FINANCIAL MODEL'!AB81</f>
        <v>17.5</v>
      </c>
      <c r="AB61" s="47" t="n">
        <f aca="false">'FINANCIAL MODEL'!AC81</f>
        <v>17.5</v>
      </c>
      <c r="AC61" s="47" t="n">
        <f aca="false">'FINANCIAL MODEL'!AD81</f>
        <v>17.5</v>
      </c>
      <c r="AD61" s="47" t="n">
        <f aca="false">'FINANCIAL MODEL'!AE81</f>
        <v>17.5</v>
      </c>
      <c r="AE61" s="47" t="n">
        <f aca="false">'FINANCIAL MODEL'!AF81</f>
        <v>17.5</v>
      </c>
      <c r="AF61" s="47" t="n">
        <f aca="false">'FINANCIAL MODEL'!AG81</f>
        <v>17.5</v>
      </c>
      <c r="AG61" s="47" t="n">
        <f aca="false">'FINANCIAL MODEL'!AH81</f>
        <v>17.5</v>
      </c>
      <c r="AH61" s="47" t="n">
        <f aca="false">'FINANCIAL MODEL'!AI81</f>
        <v>17.5</v>
      </c>
      <c r="AI61" s="47" t="n">
        <f aca="false">'FINANCIAL MODEL'!AJ81</f>
        <v>17.5</v>
      </c>
      <c r="AJ61" s="47" t="n">
        <f aca="false">'FINANCIAL MODEL'!AK81</f>
        <v>18.14925</v>
      </c>
      <c r="AK61" s="47" t="n">
        <f aca="false">'FINANCIAL MODEL'!AL81</f>
        <v>19.04925</v>
      </c>
      <c r="AL61" s="47" t="n">
        <f aca="false">'FINANCIAL MODEL'!AM81</f>
        <v>19.94925</v>
      </c>
      <c r="AM61" s="47" t="n">
        <f aca="false">'FINANCIAL MODEL'!AN81</f>
        <v>20.84925</v>
      </c>
      <c r="AN61" s="47" t="n">
        <f aca="false">'FINANCIAL MODEL'!AO81</f>
        <v>21.74925</v>
      </c>
      <c r="AO61" s="47" t="n">
        <f aca="false">'FINANCIAL MODEL'!AP81</f>
        <v>22.64925</v>
      </c>
      <c r="AP61" s="47" t="n">
        <f aca="false">'FINANCIAL MODEL'!AQ81</f>
        <v>23.54925</v>
      </c>
      <c r="AQ61" s="47" t="n">
        <f aca="false">'FINANCIAL MODEL'!AR81</f>
        <v>24.44925</v>
      </c>
      <c r="AR61" s="47" t="n">
        <f aca="false">'FINANCIAL MODEL'!AS81</f>
        <v>25.34925</v>
      </c>
      <c r="AS61" s="47" t="n">
        <f aca="false">'FINANCIAL MODEL'!AT81</f>
        <v>26.24925</v>
      </c>
      <c r="AT61" s="47" t="n">
        <f aca="false">'FINANCIAL MODEL'!AU81</f>
        <v>27.14925</v>
      </c>
      <c r="AU61" s="47" t="n">
        <f aca="false">'FINANCIAL MODEL'!AV81</f>
        <v>28.04925</v>
      </c>
      <c r="AV61" s="47" t="n">
        <f aca="false">'FINANCIAL MODEL'!AW81</f>
        <v>28.94925</v>
      </c>
      <c r="AW61" s="47" t="n">
        <f aca="false">'FINANCIAL MODEL'!AX81</f>
        <v>29.84925</v>
      </c>
      <c r="AX61" s="47" t="n">
        <f aca="false">'FINANCIAL MODEL'!AY81</f>
        <v>30.74925</v>
      </c>
      <c r="AY61" s="47" t="n">
        <f aca="false">'FINANCIAL MODEL'!AZ81</f>
        <v>31.64925</v>
      </c>
      <c r="AZ61" s="47" t="n">
        <f aca="false">'FINANCIAL MODEL'!BA81</f>
        <v>32.54925</v>
      </c>
      <c r="BA61" s="47" t="n">
        <f aca="false">'FINANCIAL MODEL'!BB81</f>
        <v>33.44925</v>
      </c>
      <c r="BB61" s="47" t="n">
        <f aca="false">'FINANCIAL MODEL'!BC81</f>
        <v>34.34925</v>
      </c>
      <c r="BC61" s="47" t="n">
        <f aca="false">'FINANCIAL MODEL'!BD81</f>
        <v>35.24925</v>
      </c>
      <c r="BD61" s="47" t="n">
        <f aca="false">'FINANCIAL MODEL'!BE81</f>
        <v>36.14925</v>
      </c>
      <c r="BE61" s="47" t="n">
        <f aca="false">'FINANCIAL MODEL'!BF81</f>
        <v>37.04925</v>
      </c>
      <c r="BF61" s="47" t="n">
        <f aca="false">'FINANCIAL MODEL'!BG81</f>
        <v>37.94925</v>
      </c>
      <c r="BG61" s="47" t="n">
        <f aca="false">'FINANCIAL MODEL'!BH81</f>
        <v>38.84925</v>
      </c>
      <c r="BH61" s="47" t="n">
        <f aca="false">'FINANCIAL MODEL'!BI81</f>
        <v>39.74925</v>
      </c>
      <c r="BI61" s="47" t="n">
        <f aca="false">'FINANCIAL MODEL'!BJ81</f>
        <v>40.64925</v>
      </c>
      <c r="BJ61" s="47" t="n">
        <f aca="false">'FINANCIAL MODEL'!BK81</f>
        <v>41.54925</v>
      </c>
      <c r="BK61" s="47" t="n">
        <f aca="false">'FINANCIAL MODEL'!BL81</f>
        <v>42.44925</v>
      </c>
      <c r="BL61" s="47" t="n">
        <f aca="false">'FINANCIAL MODEL'!BM81</f>
        <v>43.34925</v>
      </c>
      <c r="BM61" s="47" t="n">
        <f aca="false">'FINANCIAL MODEL'!BN81</f>
        <v>44.24925</v>
      </c>
      <c r="BN61" s="47" t="n">
        <f aca="false">'FINANCIAL MODEL'!BO81</f>
        <v>45.14925</v>
      </c>
      <c r="BO61" s="47" t="n">
        <f aca="false">'FINANCIAL MODEL'!BP81</f>
        <v>46.04925</v>
      </c>
      <c r="BP61" s="47" t="n">
        <f aca="false">'FINANCIAL MODEL'!BQ81</f>
        <v>46.94925</v>
      </c>
      <c r="BQ61" s="47" t="n">
        <f aca="false">'FINANCIAL MODEL'!BR81</f>
        <v>47.84925</v>
      </c>
      <c r="BR61" s="47" t="n">
        <f aca="false">'FINANCIAL MODEL'!BS81</f>
        <v>48.74925</v>
      </c>
      <c r="BS61" s="47" t="n">
        <f aca="false">'FINANCIAL MODEL'!BT81</f>
        <v>49.64925</v>
      </c>
      <c r="BT61" s="47" t="n">
        <f aca="false">'FINANCIAL MODEL'!BU81</f>
        <v>50.54925</v>
      </c>
      <c r="BU61" s="47" t="n">
        <f aca="false">'FINANCIAL MODEL'!BV81</f>
        <v>51.44925</v>
      </c>
      <c r="BV61" s="47" t="n">
        <f aca="false">'FINANCIAL MODEL'!BW81</f>
        <v>52.34925</v>
      </c>
      <c r="BW61" s="47" t="n">
        <f aca="false">'FINANCIAL MODEL'!BX81</f>
        <v>53.24925</v>
      </c>
      <c r="BX61" s="47" t="n">
        <f aca="false">'FINANCIAL MODEL'!BY81</f>
        <v>54.14925</v>
      </c>
      <c r="BY61" s="47" t="n">
        <f aca="false">'FINANCIAL MODEL'!BZ81</f>
        <v>55.04925</v>
      </c>
      <c r="BZ61" s="47" t="n">
        <f aca="false">'FINANCIAL MODEL'!CA81</f>
        <v>55.94925</v>
      </c>
      <c r="CA61" s="47" t="n">
        <f aca="false">'FINANCIAL MODEL'!CB81</f>
        <v>56.84925</v>
      </c>
      <c r="CB61" s="47" t="n">
        <f aca="false">'FINANCIAL MODEL'!CC81</f>
        <v>57.74925</v>
      </c>
      <c r="CC61" s="47" t="n">
        <f aca="false">'FINANCIAL MODEL'!CD81</f>
        <v>58.64925</v>
      </c>
      <c r="CD61" s="47" t="n">
        <f aca="false">'FINANCIAL MODEL'!CE81</f>
        <v>59.54925</v>
      </c>
      <c r="CE61" s="47" t="n">
        <f aca="false">'FINANCIAL MODEL'!CF81</f>
        <v>60.44925</v>
      </c>
      <c r="CF61" s="47" t="n">
        <f aca="false">'FINANCIAL MODEL'!CG81</f>
        <v>61.34925</v>
      </c>
      <c r="CG61" s="47" t="n">
        <f aca="false">'FINANCIAL MODEL'!CH81</f>
        <v>62.24925</v>
      </c>
      <c r="CH61" s="47" t="n">
        <f aca="false">'FINANCIAL MODEL'!CI81</f>
        <v>63.14925</v>
      </c>
      <c r="CI61" s="47" t="n">
        <f aca="false">'FINANCIAL MODEL'!CJ81</f>
        <v>64.04925</v>
      </c>
      <c r="CJ61" s="47" t="n">
        <f aca="false">'FINANCIAL MODEL'!CK81</f>
        <v>64.94925</v>
      </c>
      <c r="CK61" s="47" t="n">
        <f aca="false">'FINANCIAL MODEL'!CL81</f>
        <v>65.84925</v>
      </c>
      <c r="CL61" s="47" t="n">
        <f aca="false">'FINANCIAL MODEL'!CM81</f>
        <v>66.74925</v>
      </c>
      <c r="CM61" s="47" t="n">
        <f aca="false">'FINANCIAL MODEL'!CN81</f>
        <v>67.64925</v>
      </c>
      <c r="CN61" s="47" t="n">
        <f aca="false">'FINANCIAL MODEL'!CO81</f>
        <v>68.54925</v>
      </c>
      <c r="CO61" s="47" t="n">
        <f aca="false">'FINANCIAL MODEL'!CP81</f>
        <v>69.44925</v>
      </c>
      <c r="CP61" s="47" t="n">
        <f aca="false">'FINANCIAL MODEL'!CQ81</f>
        <v>70.34925</v>
      </c>
      <c r="CQ61" s="47" t="n">
        <f aca="false">'FINANCIAL MODEL'!CR81</f>
        <v>71.24925</v>
      </c>
      <c r="CR61" s="47" t="n">
        <f aca="false">'FINANCIAL MODEL'!CS81</f>
        <v>72.14925</v>
      </c>
      <c r="CS61" s="47" t="n">
        <f aca="false">'FINANCIAL MODEL'!CT81</f>
        <v>73.04925</v>
      </c>
      <c r="CT61" s="47" t="n">
        <f aca="false">'FINANCIAL MODEL'!CU81</f>
        <v>73.94925</v>
      </c>
      <c r="CU61" s="47" t="n">
        <f aca="false">'FINANCIAL MODEL'!CV81</f>
        <v>74.84925</v>
      </c>
      <c r="CV61" s="47" t="n">
        <f aca="false">'FINANCIAL MODEL'!CW81</f>
        <v>75.74925</v>
      </c>
    </row>
    <row r="62" customFormat="false" ht="17" hidden="false" customHeight="false" outlineLevel="0" collapsed="false">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row>
    <row r="63" customFormat="false" ht="17" hidden="false" customHeight="false" outlineLevel="0" collapsed="false">
      <c r="B63" s="0" t="s">
        <v>127</v>
      </c>
      <c r="E63" s="47" t="n">
        <f aca="false">'FINANCIAL MODEL'!F83</f>
        <v>-20.75375</v>
      </c>
      <c r="F63" s="47" t="n">
        <f aca="false">'FINANCIAL MODEL'!G83</f>
        <v>-20.25375</v>
      </c>
      <c r="G63" s="47" t="n">
        <f aca="false">'FINANCIAL MODEL'!H83</f>
        <v>-19.75375</v>
      </c>
      <c r="H63" s="47" t="n">
        <f aca="false">'FINANCIAL MODEL'!I83</f>
        <v>-19.25375</v>
      </c>
      <c r="I63" s="47" t="n">
        <f aca="false">'FINANCIAL MODEL'!J83</f>
        <v>-18.75375</v>
      </c>
      <c r="J63" s="47" t="n">
        <f aca="false">'FINANCIAL MODEL'!K83</f>
        <v>-15.95375</v>
      </c>
      <c r="K63" s="47" t="n">
        <f aca="false">'FINANCIAL MODEL'!L83</f>
        <v>-15.63165</v>
      </c>
      <c r="L63" s="47" t="n">
        <f aca="false">'FINANCIAL MODEL'!M83</f>
        <v>-15.41165</v>
      </c>
      <c r="M63" s="47" t="n">
        <f aca="false">'FINANCIAL MODEL'!N83</f>
        <v>-15.19165</v>
      </c>
      <c r="N63" s="47" t="n">
        <f aca="false">'FINANCIAL MODEL'!O83</f>
        <v>-25.43165</v>
      </c>
      <c r="O63" s="47" t="n">
        <f aca="false">'FINANCIAL MODEL'!P83</f>
        <v>-22.91165</v>
      </c>
      <c r="P63" s="47" t="n">
        <f aca="false">'FINANCIAL MODEL'!Q83</f>
        <v>-21.59165</v>
      </c>
      <c r="Q63" s="47" t="n">
        <f aca="false">'FINANCIAL MODEL'!R83</f>
        <v>-20.27165</v>
      </c>
      <c r="R63" s="47" t="n">
        <f aca="false">'FINANCIAL MODEL'!S83</f>
        <v>-18.95165</v>
      </c>
      <c r="S63" s="47" t="n">
        <f aca="false">'FINANCIAL MODEL'!T83</f>
        <v>-17.63165</v>
      </c>
      <c r="T63" s="47" t="n">
        <f aca="false">'FINANCIAL MODEL'!U83</f>
        <v>-16.31165</v>
      </c>
      <c r="U63" s="47" t="n">
        <f aca="false">'FINANCIAL MODEL'!V83</f>
        <v>-14.99165</v>
      </c>
      <c r="V63" s="47" t="n">
        <f aca="false">'FINANCIAL MODEL'!W83</f>
        <v>-13.67165</v>
      </c>
      <c r="W63" s="47" t="n">
        <f aca="false">'FINANCIAL MODEL'!X83</f>
        <v>-12.35165</v>
      </c>
      <c r="X63" s="47" t="n">
        <f aca="false">'FINANCIAL MODEL'!Y83</f>
        <v>-11.03165</v>
      </c>
      <c r="Y63" s="47" t="n">
        <f aca="false">'FINANCIAL MODEL'!Z83</f>
        <v>-9.71165000000001</v>
      </c>
      <c r="Z63" s="47" t="n">
        <f aca="false">'FINANCIAL MODEL'!AA83</f>
        <v>-8.39165</v>
      </c>
      <c r="AA63" s="47" t="n">
        <f aca="false">'FINANCIAL MODEL'!AB83</f>
        <v>-7.07165000000001</v>
      </c>
      <c r="AB63" s="47" t="n">
        <f aca="false">'FINANCIAL MODEL'!AC83</f>
        <v>-5.75165000000001</v>
      </c>
      <c r="AC63" s="47" t="n">
        <f aca="false">'FINANCIAL MODEL'!AD83</f>
        <v>-4.43165000000001</v>
      </c>
      <c r="AD63" s="47" t="n">
        <f aca="false">'FINANCIAL MODEL'!AE83</f>
        <v>-3.11165</v>
      </c>
      <c r="AE63" s="47" t="n">
        <f aca="false">'FINANCIAL MODEL'!AF83</f>
        <v>-1.79165</v>
      </c>
      <c r="AF63" s="47" t="n">
        <f aca="false">'FINANCIAL MODEL'!AG83</f>
        <v>-0.471650000000011</v>
      </c>
      <c r="AG63" s="47" t="n">
        <f aca="false">'FINANCIAL MODEL'!AH83</f>
        <v>0.848349999999996</v>
      </c>
      <c r="AH63" s="47" t="n">
        <f aca="false">'FINANCIAL MODEL'!AI83</f>
        <v>2.16835</v>
      </c>
      <c r="AI63" s="47" t="n">
        <f aca="false">'FINANCIAL MODEL'!AJ83</f>
        <v>5.34835</v>
      </c>
      <c r="AJ63" s="47" t="n">
        <f aca="false">'FINANCIAL MODEL'!AK83</f>
        <v>6.67910000000001</v>
      </c>
      <c r="AK63" s="47" t="n">
        <f aca="false">'FINANCIAL MODEL'!AL83</f>
        <v>7.75909999999999</v>
      </c>
      <c r="AL63" s="47" t="n">
        <f aca="false">'FINANCIAL MODEL'!AM83</f>
        <v>8.83909999999999</v>
      </c>
      <c r="AM63" s="47" t="n">
        <f aca="false">'FINANCIAL MODEL'!AN83</f>
        <v>9.9191</v>
      </c>
      <c r="AN63" s="47" t="n">
        <f aca="false">'FINANCIAL MODEL'!AO83</f>
        <v>10.9991</v>
      </c>
      <c r="AO63" s="47" t="n">
        <f aca="false">'FINANCIAL MODEL'!AP83</f>
        <v>12.0791</v>
      </c>
      <c r="AP63" s="47" t="n">
        <f aca="false">'FINANCIAL MODEL'!AQ83</f>
        <v>13.1591</v>
      </c>
      <c r="AQ63" s="47" t="n">
        <f aca="false">'FINANCIAL MODEL'!AR83</f>
        <v>14.2391</v>
      </c>
      <c r="AR63" s="47" t="n">
        <f aca="false">'FINANCIAL MODEL'!AS83</f>
        <v>15.3191</v>
      </c>
      <c r="AS63" s="47" t="n">
        <f aca="false">'FINANCIAL MODEL'!AT83</f>
        <v>16.3991</v>
      </c>
      <c r="AT63" s="47" t="n">
        <f aca="false">'FINANCIAL MODEL'!AU83</f>
        <v>17.4791</v>
      </c>
      <c r="AU63" s="47" t="n">
        <f aca="false">'FINANCIAL MODEL'!AV83</f>
        <v>18.5591</v>
      </c>
      <c r="AV63" s="47" t="n">
        <f aca="false">'FINANCIAL MODEL'!AW83</f>
        <v>19.6391</v>
      </c>
      <c r="AW63" s="47" t="n">
        <f aca="false">'FINANCIAL MODEL'!AX83</f>
        <v>20.7191</v>
      </c>
      <c r="AX63" s="47" t="n">
        <f aca="false">'FINANCIAL MODEL'!AY83</f>
        <v>21.7991</v>
      </c>
      <c r="AY63" s="47" t="n">
        <f aca="false">'FINANCIAL MODEL'!AZ83</f>
        <v>22.8791</v>
      </c>
      <c r="AZ63" s="47" t="n">
        <f aca="false">'FINANCIAL MODEL'!BA83</f>
        <v>23.9591</v>
      </c>
      <c r="BA63" s="47" t="n">
        <f aca="false">'FINANCIAL MODEL'!BB83</f>
        <v>25.0391</v>
      </c>
      <c r="BB63" s="47" t="n">
        <f aca="false">'FINANCIAL MODEL'!BC83</f>
        <v>26.1191</v>
      </c>
      <c r="BC63" s="47" t="n">
        <f aca="false">'FINANCIAL MODEL'!BD83</f>
        <v>27.1991</v>
      </c>
      <c r="BD63" s="47" t="n">
        <f aca="false">'FINANCIAL MODEL'!BE83</f>
        <v>28.2791</v>
      </c>
      <c r="BE63" s="47" t="n">
        <f aca="false">'FINANCIAL MODEL'!BF83</f>
        <v>29.3591</v>
      </c>
      <c r="BF63" s="47" t="n">
        <f aca="false">'FINANCIAL MODEL'!BG83</f>
        <v>30.4391</v>
      </c>
      <c r="BG63" s="47" t="n">
        <f aca="false">'FINANCIAL MODEL'!BH83</f>
        <v>31.5191</v>
      </c>
      <c r="BH63" s="47" t="n">
        <f aca="false">'FINANCIAL MODEL'!BI83</f>
        <v>32.5991</v>
      </c>
      <c r="BI63" s="47" t="n">
        <f aca="false">'FINANCIAL MODEL'!BJ83</f>
        <v>33.6791</v>
      </c>
      <c r="BJ63" s="47" t="n">
        <f aca="false">'FINANCIAL MODEL'!BK83</f>
        <v>34.7591</v>
      </c>
      <c r="BK63" s="47" t="n">
        <f aca="false">'FINANCIAL MODEL'!BL83</f>
        <v>35.8391</v>
      </c>
      <c r="BL63" s="47" t="n">
        <f aca="false">'FINANCIAL MODEL'!BM83</f>
        <v>36.9191</v>
      </c>
      <c r="BM63" s="47" t="n">
        <f aca="false">'FINANCIAL MODEL'!BN83</f>
        <v>37.9991</v>
      </c>
      <c r="BN63" s="47" t="n">
        <f aca="false">'FINANCIAL MODEL'!BO83</f>
        <v>39.0791</v>
      </c>
      <c r="BO63" s="47" t="n">
        <f aca="false">'FINANCIAL MODEL'!BP83</f>
        <v>40.1591</v>
      </c>
      <c r="BP63" s="47" t="n">
        <f aca="false">'FINANCIAL MODEL'!BQ83</f>
        <v>41.2391</v>
      </c>
      <c r="BQ63" s="47" t="n">
        <f aca="false">'FINANCIAL MODEL'!BR83</f>
        <v>42.3191</v>
      </c>
      <c r="BR63" s="47" t="n">
        <f aca="false">'FINANCIAL MODEL'!BS83</f>
        <v>43.3991</v>
      </c>
      <c r="BS63" s="47" t="n">
        <f aca="false">'FINANCIAL MODEL'!BT83</f>
        <v>44.4791</v>
      </c>
      <c r="BT63" s="47" t="n">
        <f aca="false">'FINANCIAL MODEL'!BU83</f>
        <v>45.5591</v>
      </c>
      <c r="BU63" s="47" t="n">
        <f aca="false">'FINANCIAL MODEL'!BV83</f>
        <v>46.6391</v>
      </c>
      <c r="BV63" s="47" t="n">
        <f aca="false">'FINANCIAL MODEL'!BW83</f>
        <v>47.7191</v>
      </c>
      <c r="BW63" s="47" t="n">
        <f aca="false">'FINANCIAL MODEL'!BX83</f>
        <v>48.7991</v>
      </c>
      <c r="BX63" s="47" t="n">
        <f aca="false">'FINANCIAL MODEL'!BY83</f>
        <v>49.8791</v>
      </c>
      <c r="BY63" s="47" t="n">
        <f aca="false">'FINANCIAL MODEL'!BZ83</f>
        <v>50.9591</v>
      </c>
      <c r="BZ63" s="47" t="n">
        <f aca="false">'FINANCIAL MODEL'!CA83</f>
        <v>52.0391</v>
      </c>
      <c r="CA63" s="47" t="n">
        <f aca="false">'FINANCIAL MODEL'!CB83</f>
        <v>53.1191</v>
      </c>
      <c r="CB63" s="47" t="n">
        <f aca="false">'FINANCIAL MODEL'!CC83</f>
        <v>54.1991</v>
      </c>
      <c r="CC63" s="47" t="n">
        <f aca="false">'FINANCIAL MODEL'!CD83</f>
        <v>55.2791</v>
      </c>
      <c r="CD63" s="47" t="n">
        <f aca="false">'FINANCIAL MODEL'!CE83</f>
        <v>56.3591</v>
      </c>
      <c r="CE63" s="47" t="n">
        <f aca="false">'FINANCIAL MODEL'!CF83</f>
        <v>57.4391</v>
      </c>
      <c r="CF63" s="47" t="n">
        <f aca="false">'FINANCIAL MODEL'!CG83</f>
        <v>58.5191</v>
      </c>
      <c r="CG63" s="47" t="n">
        <f aca="false">'FINANCIAL MODEL'!CH83</f>
        <v>59.5991</v>
      </c>
      <c r="CH63" s="47" t="n">
        <f aca="false">'FINANCIAL MODEL'!CI83</f>
        <v>60.6791</v>
      </c>
      <c r="CI63" s="47" t="n">
        <f aca="false">'FINANCIAL MODEL'!CJ83</f>
        <v>61.7591</v>
      </c>
      <c r="CJ63" s="47" t="n">
        <f aca="false">'FINANCIAL MODEL'!CK83</f>
        <v>62.8391</v>
      </c>
      <c r="CK63" s="47" t="n">
        <f aca="false">'FINANCIAL MODEL'!CL83</f>
        <v>63.9191</v>
      </c>
      <c r="CL63" s="47" t="n">
        <f aca="false">'FINANCIAL MODEL'!CM83</f>
        <v>64.9991</v>
      </c>
      <c r="CM63" s="47" t="n">
        <f aca="false">'FINANCIAL MODEL'!CN83</f>
        <v>66.0791</v>
      </c>
      <c r="CN63" s="47" t="n">
        <f aca="false">'FINANCIAL MODEL'!CO83</f>
        <v>67.1591</v>
      </c>
      <c r="CO63" s="47" t="n">
        <f aca="false">'FINANCIAL MODEL'!CP83</f>
        <v>68.2391</v>
      </c>
      <c r="CP63" s="47" t="n">
        <f aca="false">'FINANCIAL MODEL'!CQ83</f>
        <v>69.3191</v>
      </c>
      <c r="CQ63" s="47" t="n">
        <f aca="false">'FINANCIAL MODEL'!CR83</f>
        <v>70.3991</v>
      </c>
      <c r="CR63" s="47" t="n">
        <f aca="false">'FINANCIAL MODEL'!CS83</f>
        <v>71.4791</v>
      </c>
      <c r="CS63" s="47" t="n">
        <f aca="false">'FINANCIAL MODEL'!CT83</f>
        <v>72.5591</v>
      </c>
      <c r="CT63" s="47" t="n">
        <f aca="false">'FINANCIAL MODEL'!CU83</f>
        <v>73.6391</v>
      </c>
      <c r="CU63" s="47" t="n">
        <f aca="false">'FINANCIAL MODEL'!CV83</f>
        <v>74.7191</v>
      </c>
      <c r="CV63" s="47" t="n">
        <f aca="false">'FINANCIAL MODEL'!CW83</f>
        <v>75.7991</v>
      </c>
    </row>
    <row r="64" customFormat="false" ht="17" hidden="false" customHeight="false" outlineLevel="0" collapsed="false">
      <c r="B64" s="0" t="s">
        <v>128</v>
      </c>
      <c r="E64" s="47" t="n">
        <f aca="false">'FINANCIAL MODEL'!F84</f>
        <v>-18.00375</v>
      </c>
      <c r="F64" s="47" t="n">
        <f aca="false">'FINANCIAL MODEL'!G84</f>
        <v>-18.5870833333333</v>
      </c>
      <c r="G64" s="47" t="n">
        <f aca="false">'FINANCIAL MODEL'!H84</f>
        <v>-19.1704166666667</v>
      </c>
      <c r="H64" s="47" t="n">
        <f aca="false">'FINANCIAL MODEL'!I84</f>
        <v>-19.75375</v>
      </c>
      <c r="I64" s="47" t="n">
        <f aca="false">'FINANCIAL MODEL'!J84</f>
        <v>-20.3370833333333</v>
      </c>
      <c r="J64" s="47" t="n">
        <f aca="false">'FINANCIAL MODEL'!K84</f>
        <v>-18.6204166666667</v>
      </c>
      <c r="K64" s="47" t="n">
        <f aca="false">'FINANCIAL MODEL'!L84</f>
        <v>-19.38165</v>
      </c>
      <c r="L64" s="47" t="n">
        <f aca="false">'FINANCIAL MODEL'!M84</f>
        <v>-19.41165</v>
      </c>
      <c r="M64" s="47" t="n">
        <f aca="false">'FINANCIAL MODEL'!N84</f>
        <v>-19.44165</v>
      </c>
      <c r="N64" s="47" t="n">
        <f aca="false">'FINANCIAL MODEL'!O84</f>
        <v>-24.43165</v>
      </c>
      <c r="O64" s="47" t="n">
        <f aca="false">'FINANCIAL MODEL'!P84</f>
        <v>-14.41165</v>
      </c>
      <c r="P64" s="47" t="n">
        <f aca="false">'FINANCIAL MODEL'!Q84</f>
        <v>-14.59165</v>
      </c>
      <c r="Q64" s="47" t="n">
        <f aca="false">'FINANCIAL MODEL'!R84</f>
        <v>-14.77165</v>
      </c>
      <c r="R64" s="47" t="n">
        <f aca="false">'FINANCIAL MODEL'!S84</f>
        <v>-14.95165</v>
      </c>
      <c r="S64" s="47" t="n">
        <f aca="false">'FINANCIAL MODEL'!T84</f>
        <v>-15.13165</v>
      </c>
      <c r="T64" s="47" t="n">
        <f aca="false">'FINANCIAL MODEL'!U84</f>
        <v>-15.31165</v>
      </c>
      <c r="U64" s="47" t="n">
        <f aca="false">'FINANCIAL MODEL'!V84</f>
        <v>-15.49165</v>
      </c>
      <c r="V64" s="47" t="n">
        <f aca="false">'FINANCIAL MODEL'!W84</f>
        <v>-15.67165</v>
      </c>
      <c r="W64" s="47" t="n">
        <f aca="false">'FINANCIAL MODEL'!X84</f>
        <v>-15.85165</v>
      </c>
      <c r="X64" s="47" t="n">
        <f aca="false">'FINANCIAL MODEL'!Y84</f>
        <v>-16.03165</v>
      </c>
      <c r="Y64" s="47" t="n">
        <f aca="false">'FINANCIAL MODEL'!Z84</f>
        <v>-16.21165</v>
      </c>
      <c r="Z64" s="47" t="n">
        <f aca="false">'FINANCIAL MODEL'!AA84</f>
        <v>-16.39165</v>
      </c>
      <c r="AA64" s="47" t="n">
        <f aca="false">'FINANCIAL MODEL'!AB84</f>
        <v>-16.57165</v>
      </c>
      <c r="AB64" s="47" t="n">
        <f aca="false">'FINANCIAL MODEL'!AC84</f>
        <v>-16.75165</v>
      </c>
      <c r="AC64" s="47" t="n">
        <f aca="false">'FINANCIAL MODEL'!AD84</f>
        <v>-16.93165</v>
      </c>
      <c r="AD64" s="47" t="n">
        <f aca="false">'FINANCIAL MODEL'!AE84</f>
        <v>-17.11165</v>
      </c>
      <c r="AE64" s="47" t="n">
        <f aca="false">'FINANCIAL MODEL'!AF84</f>
        <v>-17.29165</v>
      </c>
      <c r="AF64" s="47" t="n">
        <f aca="false">'FINANCIAL MODEL'!AG84</f>
        <v>-17.47165</v>
      </c>
      <c r="AG64" s="47" t="n">
        <f aca="false">'FINANCIAL MODEL'!AH84</f>
        <v>-17.65165</v>
      </c>
      <c r="AH64" s="47" t="n">
        <f aca="false">'FINANCIAL MODEL'!AI84</f>
        <v>-17.83165</v>
      </c>
      <c r="AI64" s="47" t="n">
        <f aca="false">'FINANCIAL MODEL'!AJ84</f>
        <v>-7.90165</v>
      </c>
      <c r="AJ64" s="47" t="n">
        <f aca="false">'FINANCIAL MODEL'!AK84</f>
        <v>-8.8209</v>
      </c>
      <c r="AK64" s="47" t="n">
        <f aca="false">'FINANCIAL MODEL'!AL84</f>
        <v>-9.99090000000001</v>
      </c>
      <c r="AL64" s="47" t="n">
        <f aca="false">'FINANCIAL MODEL'!AM84</f>
        <v>-11.1609</v>
      </c>
      <c r="AM64" s="47" t="n">
        <f aca="false">'FINANCIAL MODEL'!AN84</f>
        <v>-12.3309</v>
      </c>
      <c r="AN64" s="47" t="n">
        <f aca="false">'FINANCIAL MODEL'!AO84</f>
        <v>-13.5009</v>
      </c>
      <c r="AO64" s="47" t="n">
        <f aca="false">'FINANCIAL MODEL'!AP84</f>
        <v>-14.6709</v>
      </c>
      <c r="AP64" s="47" t="n">
        <f aca="false">'FINANCIAL MODEL'!AQ84</f>
        <v>-15.8409</v>
      </c>
      <c r="AQ64" s="47" t="n">
        <f aca="false">'FINANCIAL MODEL'!AR84</f>
        <v>-17.0109</v>
      </c>
      <c r="AR64" s="47" t="n">
        <f aca="false">'FINANCIAL MODEL'!AS84</f>
        <v>-18.1809</v>
      </c>
      <c r="AS64" s="47" t="n">
        <f aca="false">'FINANCIAL MODEL'!AT84</f>
        <v>-19.3509</v>
      </c>
      <c r="AT64" s="47" t="n">
        <f aca="false">'FINANCIAL MODEL'!AU84</f>
        <v>-20.5209</v>
      </c>
      <c r="AU64" s="47" t="n">
        <f aca="false">'FINANCIAL MODEL'!AV84</f>
        <v>-21.6909</v>
      </c>
      <c r="AV64" s="47" t="n">
        <f aca="false">'FINANCIAL MODEL'!AW84</f>
        <v>-22.8609</v>
      </c>
      <c r="AW64" s="47" t="n">
        <f aca="false">'FINANCIAL MODEL'!AX84</f>
        <v>-24.0309</v>
      </c>
      <c r="AX64" s="47" t="n">
        <f aca="false">'FINANCIAL MODEL'!AY84</f>
        <v>-25.2009</v>
      </c>
      <c r="AY64" s="47" t="n">
        <f aca="false">'FINANCIAL MODEL'!AZ84</f>
        <v>-26.3709</v>
      </c>
      <c r="AZ64" s="47" t="n">
        <f aca="false">'FINANCIAL MODEL'!BA84</f>
        <v>-27.5409</v>
      </c>
      <c r="BA64" s="47" t="n">
        <f aca="false">'FINANCIAL MODEL'!BB84</f>
        <v>-28.7109</v>
      </c>
      <c r="BB64" s="47" t="n">
        <f aca="false">'FINANCIAL MODEL'!BC84</f>
        <v>-29.8809</v>
      </c>
      <c r="BC64" s="47" t="n">
        <f aca="false">'FINANCIAL MODEL'!BD84</f>
        <v>-31.0509</v>
      </c>
      <c r="BD64" s="47" t="n">
        <f aca="false">'FINANCIAL MODEL'!BE84</f>
        <v>-32.2209</v>
      </c>
      <c r="BE64" s="47" t="n">
        <f aca="false">'FINANCIAL MODEL'!BF84</f>
        <v>-33.3909</v>
      </c>
      <c r="BF64" s="47" t="n">
        <f aca="false">'FINANCIAL MODEL'!BG84</f>
        <v>-34.5609</v>
      </c>
      <c r="BG64" s="47" t="n">
        <f aca="false">'FINANCIAL MODEL'!BH84</f>
        <v>-35.7309</v>
      </c>
      <c r="BH64" s="47" t="n">
        <f aca="false">'FINANCIAL MODEL'!BI84</f>
        <v>-36.9009</v>
      </c>
      <c r="BI64" s="47" t="n">
        <f aca="false">'FINANCIAL MODEL'!BJ84</f>
        <v>-38.0709</v>
      </c>
      <c r="BJ64" s="47" t="n">
        <f aca="false">'FINANCIAL MODEL'!BK84</f>
        <v>-39.2409</v>
      </c>
      <c r="BK64" s="47" t="n">
        <f aca="false">'FINANCIAL MODEL'!BL84</f>
        <v>-40.4109</v>
      </c>
      <c r="BL64" s="47" t="n">
        <f aca="false">'FINANCIAL MODEL'!BM84</f>
        <v>-41.5809</v>
      </c>
      <c r="BM64" s="47" t="n">
        <f aca="false">'FINANCIAL MODEL'!BN84</f>
        <v>-42.7509</v>
      </c>
      <c r="BN64" s="47" t="n">
        <f aca="false">'FINANCIAL MODEL'!BO84</f>
        <v>-43.9209</v>
      </c>
      <c r="BO64" s="47" t="n">
        <f aca="false">'FINANCIAL MODEL'!BP84</f>
        <v>-45.0909</v>
      </c>
      <c r="BP64" s="47" t="n">
        <f aca="false">'FINANCIAL MODEL'!BQ84</f>
        <v>-46.2609</v>
      </c>
      <c r="BQ64" s="47" t="n">
        <f aca="false">'FINANCIAL MODEL'!BR84</f>
        <v>-47.4309</v>
      </c>
      <c r="BR64" s="47" t="n">
        <f aca="false">'FINANCIAL MODEL'!BS84</f>
        <v>-48.6009</v>
      </c>
      <c r="BS64" s="47" t="n">
        <f aca="false">'FINANCIAL MODEL'!BT84</f>
        <v>-49.7709</v>
      </c>
      <c r="BT64" s="47" t="n">
        <f aca="false">'FINANCIAL MODEL'!BU84</f>
        <v>-50.9409</v>
      </c>
      <c r="BU64" s="47" t="n">
        <f aca="false">'FINANCIAL MODEL'!BV84</f>
        <v>-52.1109</v>
      </c>
      <c r="BV64" s="47" t="n">
        <f aca="false">'FINANCIAL MODEL'!BW84</f>
        <v>-53.2809</v>
      </c>
      <c r="BW64" s="47" t="n">
        <f aca="false">'FINANCIAL MODEL'!BX84</f>
        <v>-54.4509</v>
      </c>
      <c r="BX64" s="47" t="n">
        <f aca="false">'FINANCIAL MODEL'!BY84</f>
        <v>-55.6209</v>
      </c>
      <c r="BY64" s="47" t="n">
        <f aca="false">'FINANCIAL MODEL'!BZ84</f>
        <v>-56.7909</v>
      </c>
      <c r="BZ64" s="47" t="n">
        <f aca="false">'FINANCIAL MODEL'!CA84</f>
        <v>-57.9609</v>
      </c>
      <c r="CA64" s="47" t="n">
        <f aca="false">'FINANCIAL MODEL'!CB84</f>
        <v>-59.1309</v>
      </c>
      <c r="CB64" s="47" t="n">
        <f aca="false">'FINANCIAL MODEL'!CC84</f>
        <v>-60.3009</v>
      </c>
      <c r="CC64" s="47" t="n">
        <f aca="false">'FINANCIAL MODEL'!CD84</f>
        <v>-61.4709</v>
      </c>
      <c r="CD64" s="47" t="n">
        <f aca="false">'FINANCIAL MODEL'!CE84</f>
        <v>-62.6409</v>
      </c>
      <c r="CE64" s="47" t="n">
        <f aca="false">'FINANCIAL MODEL'!CF84</f>
        <v>-63.8109</v>
      </c>
      <c r="CF64" s="47" t="n">
        <f aca="false">'FINANCIAL MODEL'!CG84</f>
        <v>-64.9809</v>
      </c>
      <c r="CG64" s="47" t="n">
        <f aca="false">'FINANCIAL MODEL'!CH84</f>
        <v>-66.1509</v>
      </c>
      <c r="CH64" s="47" t="n">
        <f aca="false">'FINANCIAL MODEL'!CI84</f>
        <v>-67.3209</v>
      </c>
      <c r="CI64" s="47" t="n">
        <f aca="false">'FINANCIAL MODEL'!CJ84</f>
        <v>-68.4909</v>
      </c>
      <c r="CJ64" s="47" t="n">
        <f aca="false">'FINANCIAL MODEL'!CK84</f>
        <v>-69.6609</v>
      </c>
      <c r="CK64" s="47" t="n">
        <f aca="false">'FINANCIAL MODEL'!CL84</f>
        <v>-70.8309</v>
      </c>
      <c r="CL64" s="47" t="n">
        <f aca="false">'FINANCIAL MODEL'!CM84</f>
        <v>-72.0009</v>
      </c>
      <c r="CM64" s="47" t="n">
        <f aca="false">'FINANCIAL MODEL'!CN84</f>
        <v>-73.1709</v>
      </c>
      <c r="CN64" s="47" t="n">
        <f aca="false">'FINANCIAL MODEL'!CO84</f>
        <v>-74.3409</v>
      </c>
      <c r="CO64" s="47" t="n">
        <f aca="false">'FINANCIAL MODEL'!CP84</f>
        <v>-75.5109</v>
      </c>
      <c r="CP64" s="47" t="n">
        <f aca="false">'FINANCIAL MODEL'!CQ84</f>
        <v>-76.6809</v>
      </c>
      <c r="CQ64" s="47" t="n">
        <f aca="false">'FINANCIAL MODEL'!CR84</f>
        <v>-77.8509</v>
      </c>
      <c r="CR64" s="47" t="n">
        <f aca="false">'FINANCIAL MODEL'!CS84</f>
        <v>-79.0209</v>
      </c>
      <c r="CS64" s="47" t="n">
        <f aca="false">'FINANCIAL MODEL'!CT84</f>
        <v>-80.1909</v>
      </c>
      <c r="CT64" s="47" t="n">
        <f aca="false">'FINANCIAL MODEL'!CU84</f>
        <v>-81.3609</v>
      </c>
      <c r="CU64" s="47" t="n">
        <f aca="false">'FINANCIAL MODEL'!CV84</f>
        <v>-82.5309</v>
      </c>
      <c r="CV64" s="47" t="n">
        <f aca="false">'FINANCIAL MODEL'!CW84</f>
        <v>-83.7009</v>
      </c>
    </row>
    <row r="66" customFormat="false" ht="17" hidden="false" customHeight="false" outlineLevel="0" collapsed="false">
      <c r="B66" s="23" t="s">
        <v>129</v>
      </c>
      <c r="E66" s="48" t="n">
        <f aca="false">'FINANCIAL MODEL'!F89</f>
        <v>481.99625</v>
      </c>
      <c r="F66" s="48" t="n">
        <f aca="false">'FINANCIAL MODEL'!G89</f>
        <v>463.409166666667</v>
      </c>
      <c r="G66" s="48" t="n">
        <f aca="false">'FINANCIAL MODEL'!H89</f>
        <v>444.23875</v>
      </c>
      <c r="H66" s="48" t="n">
        <f aca="false">'FINANCIAL MODEL'!I89</f>
        <v>424.485</v>
      </c>
      <c r="I66" s="48" t="n">
        <f aca="false">'FINANCIAL MODEL'!J89</f>
        <v>404.147916666667</v>
      </c>
      <c r="J66" s="48" t="n">
        <f aca="false">'FINANCIAL MODEL'!K89</f>
        <v>385.5275</v>
      </c>
      <c r="K66" s="48" t="n">
        <f aca="false">'FINANCIAL MODEL'!L89</f>
        <v>366.14585</v>
      </c>
      <c r="L66" s="48" t="n">
        <f aca="false">'FINANCIAL MODEL'!M89</f>
        <v>346.7342</v>
      </c>
      <c r="M66" s="48" t="n">
        <f aca="false">'FINANCIAL MODEL'!N89</f>
        <v>327.29255</v>
      </c>
      <c r="N66" s="48" t="n">
        <f aca="false">'FINANCIAL MODEL'!O89</f>
        <v>302.8609</v>
      </c>
      <c r="O66" s="48" t="n">
        <f aca="false">'FINANCIAL MODEL'!P89</f>
        <v>288.44925</v>
      </c>
      <c r="P66" s="48" t="n">
        <f aca="false">'FINANCIAL MODEL'!Q89</f>
        <v>273.8576</v>
      </c>
      <c r="Q66" s="48" t="n">
        <f aca="false">'FINANCIAL MODEL'!R89</f>
        <v>259.08595</v>
      </c>
      <c r="R66" s="48" t="n">
        <f aca="false">'FINANCIAL MODEL'!S89</f>
        <v>244.1343</v>
      </c>
      <c r="S66" s="48" t="n">
        <f aca="false">'FINANCIAL MODEL'!T89</f>
        <v>229.00265</v>
      </c>
      <c r="T66" s="48" t="n">
        <f aca="false">'FINANCIAL MODEL'!U89</f>
        <v>213.691</v>
      </c>
      <c r="U66" s="48" t="n">
        <f aca="false">'FINANCIAL MODEL'!V89</f>
        <v>198.19935</v>
      </c>
      <c r="V66" s="48" t="n">
        <f aca="false">'FINANCIAL MODEL'!W89</f>
        <v>182.5277</v>
      </c>
      <c r="W66" s="48" t="n">
        <f aca="false">'FINANCIAL MODEL'!X89</f>
        <v>166.67605</v>
      </c>
      <c r="X66" s="48" t="n">
        <f aca="false">'FINANCIAL MODEL'!Y89</f>
        <v>150.6444</v>
      </c>
      <c r="Y66" s="48" t="n">
        <f aca="false">'FINANCIAL MODEL'!Z89</f>
        <v>134.43275</v>
      </c>
      <c r="Z66" s="48" t="n">
        <f aca="false">'FINANCIAL MODEL'!AA89</f>
        <v>118.0411</v>
      </c>
      <c r="AA66" s="48" t="n">
        <f aca="false">'FINANCIAL MODEL'!AB89</f>
        <v>101.46945</v>
      </c>
      <c r="AB66" s="48" t="n">
        <f aca="false">'FINANCIAL MODEL'!AC89</f>
        <v>84.7177999999999</v>
      </c>
      <c r="AC66" s="48" t="n">
        <f aca="false">'FINANCIAL MODEL'!AD89</f>
        <v>67.7861499999999</v>
      </c>
      <c r="AD66" s="48" t="n">
        <f aca="false">'FINANCIAL MODEL'!AE89</f>
        <v>50.6744999999999</v>
      </c>
      <c r="AE66" s="48" t="n">
        <f aca="false">'FINANCIAL MODEL'!AF89</f>
        <v>163.756555</v>
      </c>
      <c r="AF66" s="48" t="n">
        <f aca="false">'FINANCIAL MODEL'!AG89</f>
        <v>146.284905</v>
      </c>
      <c r="AG66" s="48" t="n">
        <f aca="false">'FINANCIAL MODEL'!AH89</f>
        <v>128.633255</v>
      </c>
      <c r="AH66" s="48" t="n">
        <f aca="false">'FINANCIAL MODEL'!AI89</f>
        <v>110.801605</v>
      </c>
      <c r="AI66" s="48" t="n">
        <f aca="false">'FINANCIAL MODEL'!AJ89</f>
        <v>102.899955</v>
      </c>
      <c r="AJ66" s="48" t="n">
        <f aca="false">'FINANCIAL MODEL'!AK89</f>
        <v>94.079055</v>
      </c>
      <c r="AK66" s="48" t="n">
        <f aca="false">'FINANCIAL MODEL'!AL89</f>
        <v>84.088155</v>
      </c>
      <c r="AL66" s="48" t="n">
        <f aca="false">'FINANCIAL MODEL'!AM89</f>
        <v>72.927255</v>
      </c>
      <c r="AM66" s="48" t="n">
        <f aca="false">'FINANCIAL MODEL'!AN89</f>
        <v>60.5963549999999</v>
      </c>
      <c r="AN66" s="48" t="n">
        <f aca="false">'FINANCIAL MODEL'!AO89</f>
        <v>47.0954549999999</v>
      </c>
      <c r="AO66" s="48" t="n">
        <f aca="false">'FINANCIAL MODEL'!AP89</f>
        <v>32.4245549999999</v>
      </c>
      <c r="AP66" s="48" t="n">
        <f aca="false">'FINANCIAL MODEL'!AQ89</f>
        <v>120.540585</v>
      </c>
      <c r="AQ66" s="48" t="n">
        <f aca="false">'FINANCIAL MODEL'!AR89</f>
        <v>103.529685</v>
      </c>
      <c r="AR66" s="48" t="n">
        <f aca="false">'FINANCIAL MODEL'!AS89</f>
        <v>85.348785</v>
      </c>
      <c r="AS66" s="48" t="n">
        <f aca="false">'FINANCIAL MODEL'!AT89</f>
        <v>65.997885</v>
      </c>
      <c r="AT66" s="48" t="n">
        <f aca="false">'FINANCIAL MODEL'!AU89</f>
        <v>45.476985</v>
      </c>
      <c r="AU66" s="48" t="n">
        <f aca="false">'FINANCIAL MODEL'!AV89</f>
        <v>172.788015</v>
      </c>
      <c r="AV66" s="48" t="n">
        <f aca="false">'FINANCIAL MODEL'!AW89</f>
        <v>149.927115</v>
      </c>
      <c r="AW66" s="48" t="n">
        <f aca="false">'FINANCIAL MODEL'!AX89</f>
        <v>125.896215</v>
      </c>
      <c r="AX66" s="48" t="n">
        <f aca="false">'FINANCIAL MODEL'!AY89</f>
        <v>100.695315</v>
      </c>
      <c r="AY66" s="48" t="n">
        <f aca="false">'FINANCIAL MODEL'!AZ89</f>
        <v>74.324415</v>
      </c>
      <c r="AZ66" s="48" t="n">
        <f aca="false">'FINANCIAL MODEL'!BA89</f>
        <v>240.830445</v>
      </c>
      <c r="BA66" s="48" t="n">
        <f aca="false">'FINANCIAL MODEL'!BB89</f>
        <v>212.119545</v>
      </c>
      <c r="BB66" s="48" t="n">
        <f aca="false">'FINANCIAL MODEL'!BC89</f>
        <v>182.238645</v>
      </c>
      <c r="BC66" s="48" t="n">
        <f aca="false">'FINANCIAL MODEL'!BD89</f>
        <v>151.187745</v>
      </c>
      <c r="BD66" s="48" t="n">
        <f aca="false">'FINANCIAL MODEL'!BE89</f>
        <v>118.966845</v>
      </c>
      <c r="BE66" s="48" t="n">
        <f aca="false">'FINANCIAL MODEL'!BF89</f>
        <v>85.5759450000001</v>
      </c>
      <c r="BF66" s="48" t="n">
        <f aca="false">'FINANCIAL MODEL'!BG89</f>
        <v>299.115975</v>
      </c>
      <c r="BG66" s="48" t="n">
        <f aca="false">'FINANCIAL MODEL'!BH89</f>
        <v>263.385075</v>
      </c>
      <c r="BH66" s="48" t="n">
        <f aca="false">'FINANCIAL MODEL'!BI89</f>
        <v>226.484175</v>
      </c>
      <c r="BI66" s="48" t="n">
        <f aca="false">'FINANCIAL MODEL'!BJ89</f>
        <v>188.413275</v>
      </c>
      <c r="BJ66" s="48" t="n">
        <f aca="false">'FINANCIAL MODEL'!BK89</f>
        <v>149.172375</v>
      </c>
      <c r="BK66" s="48" t="n">
        <f aca="false">'FINANCIAL MODEL'!BL89</f>
        <v>108.761475</v>
      </c>
      <c r="BL66" s="48" t="n">
        <f aca="false">'FINANCIAL MODEL'!BM89</f>
        <v>369.335505</v>
      </c>
      <c r="BM66" s="48" t="n">
        <f aca="false">'FINANCIAL MODEL'!BN89</f>
        <v>326.584605</v>
      </c>
      <c r="BN66" s="48" t="n">
        <f aca="false">'FINANCIAL MODEL'!BO89</f>
        <v>282.663705</v>
      </c>
      <c r="BO66" s="48" t="n">
        <f aca="false">'FINANCIAL MODEL'!BP89</f>
        <v>237.572805</v>
      </c>
      <c r="BP66" s="48" t="n">
        <f aca="false">'FINANCIAL MODEL'!BQ89</f>
        <v>191.311905</v>
      </c>
      <c r="BQ66" s="48" t="n">
        <f aca="false">'FINANCIAL MODEL'!BR89</f>
        <v>143.881005</v>
      </c>
      <c r="BR66" s="48" t="n">
        <f aca="false">'FINANCIAL MODEL'!BS89</f>
        <v>95.2801050000001</v>
      </c>
      <c r="BS66" s="48" t="n">
        <f aca="false">'FINANCIAL MODEL'!BT89</f>
        <v>410.727135</v>
      </c>
      <c r="BT66" s="48" t="n">
        <f aca="false">'FINANCIAL MODEL'!BU89</f>
        <v>359.786235</v>
      </c>
      <c r="BU66" s="48" t="n">
        <f aca="false">'FINANCIAL MODEL'!BV89</f>
        <v>307.675335</v>
      </c>
      <c r="BV66" s="48" t="n">
        <f aca="false">'FINANCIAL MODEL'!BW89</f>
        <v>254.394435</v>
      </c>
      <c r="BW66" s="48" t="n">
        <f aca="false">'FINANCIAL MODEL'!BX89</f>
        <v>199.943535</v>
      </c>
      <c r="BX66" s="48" t="n">
        <f aca="false">'FINANCIAL MODEL'!BY89</f>
        <v>144.322635</v>
      </c>
      <c r="BY66" s="48" t="n">
        <f aca="false">'FINANCIAL MODEL'!BZ89</f>
        <v>506.803665</v>
      </c>
      <c r="BZ66" s="48" t="n">
        <f aca="false">'FINANCIAL MODEL'!CA89</f>
        <v>448.842765</v>
      </c>
      <c r="CA66" s="48" t="n">
        <f aca="false">'FINANCIAL MODEL'!CB89</f>
        <v>389.711865</v>
      </c>
      <c r="CB66" s="48" t="n">
        <f aca="false">'FINANCIAL MODEL'!CC89</f>
        <v>329.410965</v>
      </c>
      <c r="CC66" s="48" t="n">
        <f aca="false">'FINANCIAL MODEL'!CD89</f>
        <v>267.940065</v>
      </c>
      <c r="CD66" s="48" t="n">
        <f aca="false">'FINANCIAL MODEL'!CE89</f>
        <v>205.299165</v>
      </c>
      <c r="CE66" s="48" t="n">
        <f aca="false">'FINANCIAL MODEL'!CF89</f>
        <v>141.488265</v>
      </c>
      <c r="CF66" s="48" t="n">
        <f aca="false">'FINANCIAL MODEL'!CG89</f>
        <v>558.842295</v>
      </c>
      <c r="CG66" s="48" t="n">
        <f aca="false">'FINANCIAL MODEL'!CH89</f>
        <v>492.691395</v>
      </c>
      <c r="CH66" s="48" t="n">
        <f aca="false">'FINANCIAL MODEL'!CI89</f>
        <v>425.370495</v>
      </c>
      <c r="CI66" s="48" t="n">
        <f aca="false">'FINANCIAL MODEL'!CJ89</f>
        <v>356.879595</v>
      </c>
      <c r="CJ66" s="48" t="n">
        <f aca="false">'FINANCIAL MODEL'!CK89</f>
        <v>287.218695</v>
      </c>
      <c r="CK66" s="48" t="n">
        <f aca="false">'FINANCIAL MODEL'!CL89</f>
        <v>216.387795</v>
      </c>
      <c r="CL66" s="48" t="n">
        <f aca="false">'FINANCIAL MODEL'!CM89</f>
        <v>144.386895</v>
      </c>
      <c r="CM66" s="48" t="n">
        <f aca="false">'FINANCIAL MODEL'!CN89</f>
        <v>616.613925</v>
      </c>
      <c r="CN66" s="48" t="n">
        <f aca="false">'FINANCIAL MODEL'!CO89</f>
        <v>542.273025</v>
      </c>
      <c r="CO66" s="48" t="n">
        <f aca="false">'FINANCIAL MODEL'!CP89</f>
        <v>466.762125</v>
      </c>
      <c r="CP66" s="48" t="n">
        <f aca="false">'FINANCIAL MODEL'!CQ89</f>
        <v>390.081225</v>
      </c>
      <c r="CQ66" s="48" t="n">
        <f aca="false">'FINANCIAL MODEL'!CR89</f>
        <v>312.230325</v>
      </c>
      <c r="CR66" s="48" t="n">
        <f aca="false">'FINANCIAL MODEL'!CS89</f>
        <v>233.209425</v>
      </c>
      <c r="CS66" s="48" t="n">
        <f aca="false">'FINANCIAL MODEL'!CT89</f>
        <v>752.470455000001</v>
      </c>
      <c r="CT66" s="48" t="n">
        <f aca="false">'FINANCIAL MODEL'!CU89</f>
        <v>671.109555000001</v>
      </c>
      <c r="CU66" s="48" t="n">
        <f aca="false">'FINANCIAL MODEL'!CV89</f>
        <v>588.578655000001</v>
      </c>
      <c r="CV66" s="48" t="n">
        <f aca="false">'FINANCIAL MODEL'!CW89</f>
        <v>504.877755000001</v>
      </c>
    </row>
    <row r="67" customFormat="false" ht="17" hidden="false" customHeight="false" outlineLevel="0" collapsed="false">
      <c r="B67" s="23" t="s">
        <v>130</v>
      </c>
      <c r="E67" s="39" t="n">
        <f aca="false">ROUNDDOWN(E66/-E64,0)</f>
        <v>26</v>
      </c>
      <c r="F67" s="39" t="n">
        <f aca="false">ROUNDDOWN(F66/-F64,0)</f>
        <v>24</v>
      </c>
      <c r="G67" s="39" t="n">
        <f aca="false">ROUNDDOWN(G66/-G64,0)</f>
        <v>23</v>
      </c>
      <c r="H67" s="39" t="n">
        <f aca="false">ROUNDDOWN(H66/-H64,0)</f>
        <v>21</v>
      </c>
      <c r="I67" s="39" t="n">
        <f aca="false">ROUNDDOWN(I66/-I64,0)</f>
        <v>19</v>
      </c>
      <c r="J67" s="39" t="n">
        <f aca="false">ROUNDDOWN(J66/-J64,0)</f>
        <v>20</v>
      </c>
      <c r="K67" s="39" t="n">
        <f aca="false">ROUNDDOWN(K66/-K64,0)</f>
        <v>18</v>
      </c>
      <c r="L67" s="39" t="n">
        <f aca="false">ROUNDDOWN(L66/-L64,0)</f>
        <v>17</v>
      </c>
      <c r="M67" s="39" t="n">
        <f aca="false">ROUNDDOWN(M66/-M64,0)</f>
        <v>16</v>
      </c>
      <c r="N67" s="39" t="n">
        <f aca="false">ROUNDDOWN(N66/-N64,0)</f>
        <v>12</v>
      </c>
      <c r="O67" s="39" t="n">
        <f aca="false">ROUNDDOWN(O66/-O64,0)</f>
        <v>20</v>
      </c>
      <c r="P67" s="39" t="n">
        <f aca="false">ROUNDDOWN(P66/-P64,0)</f>
        <v>18</v>
      </c>
      <c r="Q67" s="39" t="n">
        <f aca="false">ROUNDDOWN(Q66/-Q64,0)</f>
        <v>17</v>
      </c>
      <c r="R67" s="39" t="n">
        <f aca="false">ROUNDDOWN(R66/-R64,0)</f>
        <v>16</v>
      </c>
      <c r="S67" s="39" t="n">
        <f aca="false">ROUNDDOWN(S66/-S64,0)</f>
        <v>15</v>
      </c>
      <c r="T67" s="39" t="n">
        <f aca="false">ROUNDDOWN(T66/-T64,0)</f>
        <v>13</v>
      </c>
      <c r="U67" s="39" t="n">
        <f aca="false">ROUNDDOWN(U66/-U64,0)</f>
        <v>12</v>
      </c>
      <c r="V67" s="39" t="n">
        <f aca="false">ROUNDDOWN(V66/-V64,0)</f>
        <v>11</v>
      </c>
      <c r="W67" s="39" t="n">
        <f aca="false">ROUNDDOWN(W66/-W64,0)</f>
        <v>10</v>
      </c>
      <c r="X67" s="39" t="n">
        <f aca="false">ROUNDDOWN(X66/-X64,0)</f>
        <v>9</v>
      </c>
      <c r="Y67" s="39" t="n">
        <f aca="false">ROUNDDOWN(Y66/-Y64,0)</f>
        <v>8</v>
      </c>
      <c r="Z67" s="39" t="n">
        <f aca="false">ROUNDDOWN(Z66/-Z64,0)</f>
        <v>7</v>
      </c>
      <c r="AA67" s="39" t="n">
        <f aca="false">ROUNDDOWN(AA66/-AA64,0)</f>
        <v>6</v>
      </c>
      <c r="AB67" s="39" t="n">
        <f aca="false">ROUNDDOWN(AB66/-AB64,0)</f>
        <v>5</v>
      </c>
      <c r="AC67" s="39" t="n">
        <f aca="false">ROUNDDOWN(AC66/-AC64,0)</f>
        <v>4</v>
      </c>
      <c r="AD67" s="39" t="n">
        <f aca="false">ROUNDDOWN(AD66/-AD64,0)</f>
        <v>2</v>
      </c>
      <c r="AE67" s="39" t="n">
        <f aca="false">ROUNDDOWN(AE66/-AE64,0)</f>
        <v>9</v>
      </c>
      <c r="AF67" s="39" t="n">
        <f aca="false">ROUNDDOWN(AF66/-AF64,0)</f>
        <v>8</v>
      </c>
      <c r="AG67" s="39" t="n">
        <f aca="false">ROUNDDOWN(AG66/-AG64,0)</f>
        <v>7</v>
      </c>
      <c r="AH67" s="39" t="n">
        <f aca="false">ROUNDDOWN(AH66/-AH64,0)</f>
        <v>6</v>
      </c>
      <c r="AI67" s="39" t="n">
        <f aca="false">ROUNDDOWN(AI66/-AI64,0)</f>
        <v>13</v>
      </c>
      <c r="AJ67" s="39" t="n">
        <f aca="false">ROUNDDOWN(AJ66/-AJ64,0)</f>
        <v>10</v>
      </c>
      <c r="AK67" s="39" t="n">
        <f aca="false">ROUNDDOWN(AK66/-AK64,0)</f>
        <v>8</v>
      </c>
      <c r="AL67" s="39" t="n">
        <f aca="false">ROUNDDOWN(AL66/-AL64,0)</f>
        <v>6</v>
      </c>
      <c r="AM67" s="39" t="n">
        <f aca="false">ROUNDDOWN(AM66/-AM64,0)</f>
        <v>4</v>
      </c>
      <c r="AN67" s="39" t="n">
        <f aca="false">ROUNDDOWN(AN66/-AN64,0)</f>
        <v>3</v>
      </c>
      <c r="AO67" s="39" t="n">
        <f aca="false">ROUNDDOWN(AO66/-AO64,0)</f>
        <v>2</v>
      </c>
      <c r="AP67" s="39" t="n">
        <f aca="false">ROUNDDOWN(AP66/-AP64,0)</f>
        <v>7</v>
      </c>
      <c r="AQ67" s="39" t="n">
        <f aca="false">ROUNDDOWN(AQ66/-AQ64,0)</f>
        <v>6</v>
      </c>
      <c r="AR67" s="39" t="n">
        <f aca="false">ROUNDDOWN(AR66/-AR64,0)</f>
        <v>4</v>
      </c>
      <c r="AS67" s="39" t="n">
        <f aca="false">ROUNDDOWN(AS66/-AS64,0)</f>
        <v>3</v>
      </c>
      <c r="AT67" s="39" t="n">
        <f aca="false">ROUNDDOWN(AT66/-AT64,0)</f>
        <v>2</v>
      </c>
      <c r="AU67" s="39" t="n">
        <f aca="false">ROUNDDOWN(AU66/-AU64,0)</f>
        <v>7</v>
      </c>
      <c r="AV67" s="39" t="n">
        <f aca="false">ROUNDDOWN(AV66/-AV64,0)</f>
        <v>6</v>
      </c>
      <c r="AW67" s="39" t="n">
        <f aca="false">ROUNDDOWN(AW66/-AW64,0)</f>
        <v>5</v>
      </c>
      <c r="AX67" s="39" t="n">
        <f aca="false">ROUNDDOWN(AX66/-AX64,0)</f>
        <v>3</v>
      </c>
      <c r="AY67" s="39" t="n">
        <f aca="false">ROUNDDOWN(AY66/-AY64,0)</f>
        <v>2</v>
      </c>
      <c r="AZ67" s="39" t="n">
        <f aca="false">ROUNDDOWN(AZ66/-AZ64,0)</f>
        <v>8</v>
      </c>
      <c r="BA67" s="39" t="n">
        <f aca="false">ROUNDDOWN(BA66/-BA64,0)</f>
        <v>7</v>
      </c>
      <c r="BB67" s="39" t="n">
        <f aca="false">ROUNDDOWN(BB66/-BB64,0)</f>
        <v>6</v>
      </c>
      <c r="BC67" s="39" t="n">
        <f aca="false">ROUNDDOWN(BC66/-BC64,0)</f>
        <v>4</v>
      </c>
      <c r="BD67" s="39" t="n">
        <f aca="false">ROUNDDOWN(BD66/-BD64,0)</f>
        <v>3</v>
      </c>
      <c r="BE67" s="39" t="n">
        <f aca="false">ROUNDDOWN(BE66/-BE64,0)</f>
        <v>2</v>
      </c>
      <c r="BF67" s="39" t="n">
        <f aca="false">ROUNDDOWN(BF66/-BF64,0)</f>
        <v>8</v>
      </c>
      <c r="BG67" s="39" t="n">
        <f aca="false">ROUNDDOWN(BG66/-BG64,0)</f>
        <v>7</v>
      </c>
      <c r="BH67" s="39" t="n">
        <f aca="false">ROUNDDOWN(BH66/-BH64,0)</f>
        <v>6</v>
      </c>
      <c r="BI67" s="39" t="n">
        <f aca="false">ROUNDDOWN(BI66/-BI64,0)</f>
        <v>4</v>
      </c>
      <c r="BJ67" s="39" t="n">
        <f aca="false">ROUNDDOWN(BJ66/-BJ64,0)</f>
        <v>3</v>
      </c>
      <c r="BK67" s="39" t="n">
        <f aca="false">ROUNDDOWN(BK66/-BK64,0)</f>
        <v>2</v>
      </c>
      <c r="BL67" s="39" t="n">
        <f aca="false">ROUNDDOWN(BL66/-BL64,0)</f>
        <v>8</v>
      </c>
      <c r="BM67" s="39" t="n">
        <f aca="false">ROUNDDOWN(BM66/-BM64,0)</f>
        <v>7</v>
      </c>
      <c r="BN67" s="39" t="n">
        <f aca="false">ROUNDDOWN(BN66/-BN64,0)</f>
        <v>6</v>
      </c>
      <c r="BO67" s="39" t="n">
        <f aca="false">ROUNDDOWN(BO66/-BO64,0)</f>
        <v>5</v>
      </c>
      <c r="BP67" s="39" t="n">
        <f aca="false">ROUNDDOWN(BP66/-BP64,0)</f>
        <v>4</v>
      </c>
      <c r="BQ67" s="39" t="n">
        <f aca="false">ROUNDDOWN(BQ66/-BQ64,0)</f>
        <v>3</v>
      </c>
      <c r="BR67" s="39" t="n">
        <f aca="false">ROUNDDOWN(BR66/-BR64,0)</f>
        <v>1</v>
      </c>
      <c r="BS67" s="39" t="n">
        <f aca="false">ROUNDDOWN(BS66/-BS64,0)</f>
        <v>8</v>
      </c>
      <c r="BT67" s="39" t="n">
        <f aca="false">ROUNDDOWN(BT66/-BT64,0)</f>
        <v>7</v>
      </c>
      <c r="BU67" s="39" t="n">
        <f aca="false">ROUNDDOWN(BU66/-BU64,0)</f>
        <v>5</v>
      </c>
      <c r="BV67" s="39" t="n">
        <f aca="false">ROUNDDOWN(BV66/-BV64,0)</f>
        <v>4</v>
      </c>
      <c r="BW67" s="39" t="n">
        <f aca="false">ROUNDDOWN(BW66/-BW64,0)</f>
        <v>3</v>
      </c>
      <c r="BX67" s="39" t="n">
        <f aca="false">ROUNDDOWN(BX66/-BX64,0)</f>
        <v>2</v>
      </c>
      <c r="BY67" s="39" t="n">
        <f aca="false">ROUNDDOWN(BY66/-BY64,0)</f>
        <v>8</v>
      </c>
      <c r="BZ67" s="39" t="n">
        <f aca="false">ROUNDDOWN(BZ66/-BZ64,0)</f>
        <v>7</v>
      </c>
      <c r="CA67" s="39" t="n">
        <f aca="false">ROUNDDOWN(CA66/-CA64,0)</f>
        <v>6</v>
      </c>
      <c r="CB67" s="39" t="n">
        <f aca="false">ROUNDDOWN(CB66/-CB64,0)</f>
        <v>5</v>
      </c>
      <c r="CC67" s="39" t="n">
        <f aca="false">ROUNDDOWN(CC66/-CC64,0)</f>
        <v>4</v>
      </c>
      <c r="CD67" s="39" t="n">
        <f aca="false">ROUNDDOWN(CD66/-CD64,0)</f>
        <v>3</v>
      </c>
      <c r="CE67" s="39" t="n">
        <f aca="false">ROUNDDOWN(CE66/-CE64,0)</f>
        <v>2</v>
      </c>
      <c r="CF67" s="39" t="n">
        <f aca="false">ROUNDDOWN(CF66/-CF64,0)</f>
        <v>8</v>
      </c>
      <c r="CG67" s="39" t="n">
        <f aca="false">ROUNDDOWN(CG66/-CG64,0)</f>
        <v>7</v>
      </c>
      <c r="CH67" s="39" t="n">
        <f aca="false">ROUNDDOWN(CH66/-CH64,0)</f>
        <v>6</v>
      </c>
      <c r="CI67" s="39" t="n">
        <f aca="false">ROUNDDOWN(CI66/-CI64,0)</f>
        <v>5</v>
      </c>
      <c r="CJ67" s="39" t="n">
        <f aca="false">ROUNDDOWN(CJ66/-CJ64,0)</f>
        <v>4</v>
      </c>
      <c r="CK67" s="39" t="n">
        <f aca="false">ROUNDDOWN(CK66/-CK64,0)</f>
        <v>3</v>
      </c>
      <c r="CL67" s="39" t="n">
        <f aca="false">ROUNDDOWN(CL66/-CL64,0)</f>
        <v>2</v>
      </c>
      <c r="CM67" s="39" t="n">
        <f aca="false">ROUNDDOWN(CM66/-CM64,0)</f>
        <v>8</v>
      </c>
      <c r="CN67" s="39" t="n">
        <f aca="false">ROUNDDOWN(CN66/-CN64,0)</f>
        <v>7</v>
      </c>
      <c r="CO67" s="39" t="n">
        <f aca="false">ROUNDDOWN(CO66/-CO64,0)</f>
        <v>6</v>
      </c>
      <c r="CP67" s="39" t="n">
        <f aca="false">ROUNDDOWN(CP66/-CP64,0)</f>
        <v>5</v>
      </c>
      <c r="CQ67" s="39" t="n">
        <f aca="false">ROUNDDOWN(CQ66/-CQ64,0)</f>
        <v>4</v>
      </c>
      <c r="CR67" s="39" t="n">
        <f aca="false">ROUNDDOWN(CR66/-CR64,0)</f>
        <v>2</v>
      </c>
      <c r="CS67" s="39" t="n">
        <f aca="false">ROUNDDOWN(CS66/-CS64,0)</f>
        <v>9</v>
      </c>
      <c r="CT67" s="39" t="n">
        <f aca="false">ROUNDDOWN(CT66/-CT64,0)</f>
        <v>8</v>
      </c>
      <c r="CU67" s="39" t="n">
        <f aca="false">ROUNDDOWN(CU66/-CU64,0)</f>
        <v>7</v>
      </c>
      <c r="CV67" s="39" t="n">
        <f aca="false">ROUNDDOWN(CV66/-CV64,0)</f>
        <v>6</v>
      </c>
    </row>
    <row r="69" customFormat="false" ht="17" hidden="false" customHeight="false" outlineLevel="0" collapsed="false">
      <c r="B69" s="23" t="s">
        <v>77</v>
      </c>
      <c r="D69" s="48" t="n">
        <f aca="false">'FINANCIAL MODEL'!E92</f>
        <v>500</v>
      </c>
      <c r="E69" s="48" t="n">
        <f aca="false">'FINANCIAL MODEL'!F92</f>
        <v>0</v>
      </c>
      <c r="F69" s="48" t="n">
        <f aca="false">'FINANCIAL MODEL'!G92</f>
        <v>0</v>
      </c>
      <c r="G69" s="48" t="n">
        <f aca="false">'FINANCIAL MODEL'!H92</f>
        <v>0</v>
      </c>
      <c r="H69" s="48" t="n">
        <f aca="false">'FINANCIAL MODEL'!I92</f>
        <v>0</v>
      </c>
      <c r="I69" s="48" t="n">
        <f aca="false">'FINANCIAL MODEL'!J92</f>
        <v>0</v>
      </c>
      <c r="J69" s="48" t="n">
        <f aca="false">'FINANCIAL MODEL'!K92</f>
        <v>0</v>
      </c>
      <c r="K69" s="48" t="n">
        <f aca="false">'FINANCIAL MODEL'!L92</f>
        <v>0</v>
      </c>
      <c r="L69" s="48" t="n">
        <f aca="false">'FINANCIAL MODEL'!M92</f>
        <v>0</v>
      </c>
      <c r="M69" s="48" t="n">
        <f aca="false">'FINANCIAL MODEL'!N92</f>
        <v>0</v>
      </c>
      <c r="N69" s="48" t="n">
        <f aca="false">'FINANCIAL MODEL'!O92</f>
        <v>0</v>
      </c>
      <c r="O69" s="48" t="n">
        <f aca="false">'FINANCIAL MODEL'!P92</f>
        <v>0</v>
      </c>
      <c r="P69" s="48" t="n">
        <f aca="false">'FINANCIAL MODEL'!Q92</f>
        <v>0</v>
      </c>
      <c r="Q69" s="48" t="n">
        <f aca="false">'FINANCIAL MODEL'!R92</f>
        <v>0</v>
      </c>
      <c r="R69" s="48" t="n">
        <f aca="false">'FINANCIAL MODEL'!S92</f>
        <v>0</v>
      </c>
      <c r="S69" s="48" t="n">
        <f aca="false">'FINANCIAL MODEL'!T92</f>
        <v>0</v>
      </c>
      <c r="T69" s="48" t="n">
        <f aca="false">'FINANCIAL MODEL'!U92</f>
        <v>0</v>
      </c>
      <c r="U69" s="48" t="n">
        <f aca="false">'FINANCIAL MODEL'!V92</f>
        <v>0</v>
      </c>
      <c r="V69" s="48" t="n">
        <f aca="false">'FINANCIAL MODEL'!W92</f>
        <v>0</v>
      </c>
      <c r="W69" s="48" t="n">
        <f aca="false">'FINANCIAL MODEL'!X92</f>
        <v>0</v>
      </c>
      <c r="X69" s="48" t="n">
        <f aca="false">'FINANCIAL MODEL'!Y92</f>
        <v>0</v>
      </c>
      <c r="Y69" s="48" t="n">
        <f aca="false">'FINANCIAL MODEL'!Z92</f>
        <v>0</v>
      </c>
      <c r="Z69" s="48" t="n">
        <f aca="false">'FINANCIAL MODEL'!AA92</f>
        <v>0</v>
      </c>
      <c r="AA69" s="48" t="n">
        <f aca="false">'FINANCIAL MODEL'!AB92</f>
        <v>0</v>
      </c>
      <c r="AB69" s="48" t="n">
        <f aca="false">'FINANCIAL MODEL'!AC92</f>
        <v>0</v>
      </c>
      <c r="AC69" s="48" t="n">
        <f aca="false">'FINANCIAL MODEL'!AD92</f>
        <v>0</v>
      </c>
      <c r="AD69" s="48" t="n">
        <f aca="false">'FINANCIAL MODEL'!AE92</f>
        <v>0</v>
      </c>
      <c r="AE69" s="48" t="n">
        <f aca="false">'FINANCIAL MODEL'!AF92</f>
        <v>130.373705</v>
      </c>
      <c r="AF69" s="48" t="n">
        <f aca="false">'FINANCIAL MODEL'!AG92</f>
        <v>0</v>
      </c>
      <c r="AG69" s="48" t="n">
        <f aca="false">'FINANCIAL MODEL'!AH92</f>
        <v>0</v>
      </c>
      <c r="AH69" s="48" t="n">
        <f aca="false">'FINANCIAL MODEL'!AI92</f>
        <v>0</v>
      </c>
      <c r="AI69" s="48" t="n">
        <f aca="false">'FINANCIAL MODEL'!AJ92</f>
        <v>0</v>
      </c>
      <c r="AJ69" s="48" t="n">
        <f aca="false">'FINANCIAL MODEL'!AK92</f>
        <v>0</v>
      </c>
      <c r="AK69" s="48" t="n">
        <f aca="false">'FINANCIAL MODEL'!AL92</f>
        <v>0</v>
      </c>
      <c r="AL69" s="48" t="n">
        <f aca="false">'FINANCIAL MODEL'!AM92</f>
        <v>0</v>
      </c>
      <c r="AM69" s="48" t="n">
        <f aca="false">'FINANCIAL MODEL'!AN92</f>
        <v>0</v>
      </c>
      <c r="AN69" s="48" t="n">
        <f aca="false">'FINANCIAL MODEL'!AO92</f>
        <v>0</v>
      </c>
      <c r="AO69" s="48" t="n">
        <f aca="false">'FINANCIAL MODEL'!AP92</f>
        <v>0</v>
      </c>
      <c r="AP69" s="48" t="n">
        <f aca="false">'FINANCIAL MODEL'!AQ92</f>
        <v>103.95693</v>
      </c>
      <c r="AQ69" s="48" t="n">
        <f aca="false">'FINANCIAL MODEL'!AR92</f>
        <v>0</v>
      </c>
      <c r="AR69" s="48" t="n">
        <f aca="false">'FINANCIAL MODEL'!AS92</f>
        <v>0</v>
      </c>
      <c r="AS69" s="48" t="n">
        <f aca="false">'FINANCIAL MODEL'!AT92</f>
        <v>0</v>
      </c>
      <c r="AT69" s="48" t="n">
        <f aca="false">'FINANCIAL MODEL'!AU92</f>
        <v>0</v>
      </c>
      <c r="AU69" s="48" t="n">
        <f aca="false">'FINANCIAL MODEL'!AV92</f>
        <v>149.00193</v>
      </c>
      <c r="AV69" s="48" t="n">
        <f aca="false">'FINANCIAL MODEL'!AW92</f>
        <v>0</v>
      </c>
      <c r="AW69" s="48" t="n">
        <f aca="false">'FINANCIAL MODEL'!AX92</f>
        <v>0</v>
      </c>
      <c r="AX69" s="48" t="n">
        <f aca="false">'FINANCIAL MODEL'!AY92</f>
        <v>0</v>
      </c>
      <c r="AY69" s="48" t="n">
        <f aca="false">'FINANCIAL MODEL'!AZ92</f>
        <v>0</v>
      </c>
      <c r="AZ69" s="48" t="n">
        <f aca="false">'FINANCIAL MODEL'!BA92</f>
        <v>194.04693</v>
      </c>
      <c r="BA69" s="48" t="n">
        <f aca="false">'FINANCIAL MODEL'!BB92</f>
        <v>0</v>
      </c>
      <c r="BB69" s="48" t="n">
        <f aca="false">'FINANCIAL MODEL'!BC92</f>
        <v>0</v>
      </c>
      <c r="BC69" s="48" t="n">
        <f aca="false">'FINANCIAL MODEL'!BD92</f>
        <v>0</v>
      </c>
      <c r="BD69" s="48" t="n">
        <f aca="false">'FINANCIAL MODEL'!BE92</f>
        <v>0</v>
      </c>
      <c r="BE69" s="48" t="n">
        <f aca="false">'FINANCIAL MODEL'!BF92</f>
        <v>0</v>
      </c>
      <c r="BF69" s="48" t="n">
        <f aca="false">'FINANCIAL MODEL'!BG92</f>
        <v>248.10093</v>
      </c>
      <c r="BG69" s="48" t="n">
        <f aca="false">'FINANCIAL MODEL'!BH92</f>
        <v>0</v>
      </c>
      <c r="BH69" s="48" t="n">
        <f aca="false">'FINANCIAL MODEL'!BI92</f>
        <v>0</v>
      </c>
      <c r="BI69" s="48" t="n">
        <f aca="false">'FINANCIAL MODEL'!BJ92</f>
        <v>0</v>
      </c>
      <c r="BJ69" s="48" t="n">
        <f aca="false">'FINANCIAL MODEL'!BK92</f>
        <v>0</v>
      </c>
      <c r="BK69" s="48" t="n">
        <f aca="false">'FINANCIAL MODEL'!BL92</f>
        <v>0</v>
      </c>
      <c r="BL69" s="48" t="n">
        <f aca="false">'FINANCIAL MODEL'!BM92</f>
        <v>302.15493</v>
      </c>
      <c r="BM69" s="48" t="n">
        <f aca="false">'FINANCIAL MODEL'!BN92</f>
        <v>0</v>
      </c>
      <c r="BN69" s="48" t="n">
        <f aca="false">'FINANCIAL MODEL'!BO92</f>
        <v>0</v>
      </c>
      <c r="BO69" s="48" t="n">
        <f aca="false">'FINANCIAL MODEL'!BP92</f>
        <v>0</v>
      </c>
      <c r="BP69" s="48" t="n">
        <f aca="false">'FINANCIAL MODEL'!BQ92</f>
        <v>0</v>
      </c>
      <c r="BQ69" s="48" t="n">
        <f aca="false">'FINANCIAL MODEL'!BR92</f>
        <v>0</v>
      </c>
      <c r="BR69" s="48" t="n">
        <f aca="false">'FINANCIAL MODEL'!BS92</f>
        <v>0</v>
      </c>
      <c r="BS69" s="48" t="n">
        <f aca="false">'FINANCIAL MODEL'!BT92</f>
        <v>365.21793</v>
      </c>
      <c r="BT69" s="48" t="n">
        <f aca="false">'FINANCIAL MODEL'!BU92</f>
        <v>0</v>
      </c>
      <c r="BU69" s="48" t="n">
        <f aca="false">'FINANCIAL MODEL'!BV92</f>
        <v>0</v>
      </c>
      <c r="BV69" s="48" t="n">
        <f aca="false">'FINANCIAL MODEL'!BW92</f>
        <v>0</v>
      </c>
      <c r="BW69" s="48" t="n">
        <f aca="false">'FINANCIAL MODEL'!BX92</f>
        <v>0</v>
      </c>
      <c r="BX69" s="48" t="n">
        <f aca="false">'FINANCIAL MODEL'!BY92</f>
        <v>0</v>
      </c>
      <c r="BY69" s="48" t="n">
        <f aca="false">'FINANCIAL MODEL'!BZ92</f>
        <v>419.27193</v>
      </c>
      <c r="BZ69" s="48" t="n">
        <f aca="false">'FINANCIAL MODEL'!CA92</f>
        <v>0</v>
      </c>
      <c r="CA69" s="48" t="n">
        <f aca="false">'FINANCIAL MODEL'!CB92</f>
        <v>0</v>
      </c>
      <c r="CB69" s="48" t="n">
        <f aca="false">'FINANCIAL MODEL'!CC92</f>
        <v>0</v>
      </c>
      <c r="CC69" s="48" t="n">
        <f aca="false">'FINANCIAL MODEL'!CD92</f>
        <v>0</v>
      </c>
      <c r="CD69" s="48" t="n">
        <f aca="false">'FINANCIAL MODEL'!CE92</f>
        <v>0</v>
      </c>
      <c r="CE69" s="48" t="n">
        <f aca="false">'FINANCIAL MODEL'!CF92</f>
        <v>0</v>
      </c>
      <c r="CF69" s="48" t="n">
        <f aca="false">'FINANCIAL MODEL'!CG92</f>
        <v>482.33493</v>
      </c>
      <c r="CG69" s="48" t="n">
        <f aca="false">'FINANCIAL MODEL'!CH92</f>
        <v>0</v>
      </c>
      <c r="CH69" s="48" t="n">
        <f aca="false">'FINANCIAL MODEL'!CI92</f>
        <v>0</v>
      </c>
      <c r="CI69" s="48" t="n">
        <f aca="false">'FINANCIAL MODEL'!CJ92</f>
        <v>0</v>
      </c>
      <c r="CJ69" s="48" t="n">
        <f aca="false">'FINANCIAL MODEL'!CK92</f>
        <v>0</v>
      </c>
      <c r="CK69" s="48" t="n">
        <f aca="false">'FINANCIAL MODEL'!CL92</f>
        <v>0</v>
      </c>
      <c r="CL69" s="48" t="n">
        <f aca="false">'FINANCIAL MODEL'!CM92</f>
        <v>0</v>
      </c>
      <c r="CM69" s="48" t="n">
        <f aca="false">'FINANCIAL MODEL'!CN92</f>
        <v>545.39793</v>
      </c>
      <c r="CN69" s="48" t="n">
        <f aca="false">'FINANCIAL MODEL'!CO92</f>
        <v>0</v>
      </c>
      <c r="CO69" s="48" t="n">
        <f aca="false">'FINANCIAL MODEL'!CP92</f>
        <v>0</v>
      </c>
      <c r="CP69" s="48" t="n">
        <f aca="false">'FINANCIAL MODEL'!CQ92</f>
        <v>0</v>
      </c>
      <c r="CQ69" s="48" t="n">
        <f aca="false">'FINANCIAL MODEL'!CR92</f>
        <v>0</v>
      </c>
      <c r="CR69" s="48" t="n">
        <f aca="false">'FINANCIAL MODEL'!CS92</f>
        <v>0</v>
      </c>
      <c r="CS69" s="48" t="n">
        <f aca="false">'FINANCIAL MODEL'!CT92</f>
        <v>599.45193</v>
      </c>
      <c r="CT69" s="48" t="n">
        <f aca="false">'FINANCIAL MODEL'!CU92</f>
        <v>0</v>
      </c>
      <c r="CU69" s="48" t="n">
        <f aca="false">'FINANCIAL MODEL'!CV92</f>
        <v>0</v>
      </c>
      <c r="CV69" s="48" t="n">
        <f aca="false">'FINANCIAL MODEL'!CW92</f>
        <v>0</v>
      </c>
    </row>
    <row r="70" customFormat="false" ht="17" hidden="false" customHeight="false" outlineLevel="0" collapsed="false">
      <c r="B70" s="23" t="s">
        <v>131</v>
      </c>
      <c r="C70" s="48" t="n">
        <f aca="false">SUM(D69:CV69)</f>
        <v>4039.310005</v>
      </c>
    </row>
    <row r="71" customFormat="false" ht="17" hidden="false" customHeight="false" outlineLevel="0" collapsed="false">
      <c r="L71" s="48"/>
    </row>
    <row r="76" customFormat="false" ht="17" hidden="false" customHeight="false" outlineLevel="0" collapsed="false">
      <c r="B76" s="23" t="s">
        <v>132</v>
      </c>
      <c r="C76" s="23" t="s">
        <v>133</v>
      </c>
    </row>
    <row r="77" customFormat="false" ht="17" hidden="false" customHeight="false" outlineLevel="0" collapsed="false">
      <c r="B77" s="0" t="s">
        <v>45</v>
      </c>
      <c r="C77" s="13"/>
    </row>
    <row r="78" customFormat="false" ht="17" hidden="false" customHeight="false" outlineLevel="0" collapsed="false">
      <c r="B78" s="0" t="s">
        <v>48</v>
      </c>
      <c r="C78" s="13"/>
    </row>
    <row r="79" customFormat="false" ht="17" hidden="false" customHeight="false" outlineLevel="0" collapsed="false">
      <c r="B79" s="0" t="s">
        <v>49</v>
      </c>
      <c r="C79" s="13"/>
    </row>
  </sheetData>
  <dataValidations count="1">
    <dataValidation allowBlank="true" errorStyle="stop" operator="between" prompt="Select Case" promptTitle="Cases" showDropDown="false" showErrorMessage="true" showInputMessage="true" sqref="C4" type="list">
      <formula1>$B$77:$B$79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A1:DC139"/>
  <sheetViews>
    <sheetView showFormulas="false" showGridLines="true" showRowColHeaders="true" showZeros="true" rightToLeft="false" tabSelected="false" showOutlineSymbols="true" defaultGridColor="true" view="normal" topLeftCell="A1" colorId="64" zoomScale="91" zoomScaleNormal="91" zoomScalePageLayoutView="100" workbookViewId="0">
      <pane xSplit="4" ySplit="7" topLeftCell="E77" activePane="bottomRight" state="frozen"/>
      <selection pane="topLeft" activeCell="A1" activeCellId="0" sqref="A1"/>
      <selection pane="topRight" activeCell="E1" activeCellId="0" sqref="E1"/>
      <selection pane="bottomLeft" activeCell="A77" activeCellId="0" sqref="A77"/>
      <selection pane="bottomRight" activeCell="E92" activeCellId="0" sqref="E92"/>
    </sheetView>
  </sheetViews>
  <sheetFormatPr defaultColWidth="11.5703125" defaultRowHeight="17" zeroHeight="false" outlineLevelRow="0" outlineLevelCol="0"/>
  <cols>
    <col collapsed="false" customWidth="true" hidden="false" outlineLevel="0" max="1" min="1" style="0" width="3.14"/>
    <col collapsed="false" customWidth="true" hidden="false" outlineLevel="0" max="3" min="3" style="0" width="39.29"/>
    <col collapsed="false" customWidth="true" hidden="true" outlineLevel="0" max="4" min="4" style="0" width="13.42"/>
    <col collapsed="false" customWidth="true" hidden="false" outlineLevel="0" max="101" min="67" style="0" width="12"/>
  </cols>
  <sheetData>
    <row r="1" customFormat="false" ht="17" hidden="false" customHeight="false" outlineLevel="0" collapsed="false">
      <c r="B1" s="23" t="str">
        <f aca="false">ASSUMPTIONS!B1</f>
        <v>NewCo</v>
      </c>
    </row>
    <row r="2" customFormat="false" ht="17" hidden="false" customHeight="false" outlineLevel="0" collapsed="false">
      <c r="B2" s="14" t="s">
        <v>134</v>
      </c>
    </row>
    <row r="3" customFormat="false" ht="17" hidden="false" customHeight="false" outlineLevel="0" collapsed="false">
      <c r="B3" s="14"/>
      <c r="E3" s="15" t="n">
        <f aca="false">YEAR(E7)</f>
        <v>2021</v>
      </c>
      <c r="F3" s="15" t="n">
        <f aca="false">YEAR(F7)</f>
        <v>2021</v>
      </c>
      <c r="G3" s="15" t="n">
        <f aca="false">YEAR(G7)</f>
        <v>2021</v>
      </c>
      <c r="H3" s="15" t="n">
        <f aca="false">YEAR(H7)</f>
        <v>2021</v>
      </c>
      <c r="I3" s="15" t="n">
        <f aca="false">YEAR(I7)</f>
        <v>2021</v>
      </c>
      <c r="J3" s="15" t="n">
        <f aca="false">YEAR(J7)</f>
        <v>2021</v>
      </c>
      <c r="K3" s="15" t="n">
        <f aca="false">YEAR(K7)</f>
        <v>2022</v>
      </c>
      <c r="L3" s="15" t="n">
        <f aca="false">YEAR(L7)</f>
        <v>2022</v>
      </c>
      <c r="M3" s="15" t="n">
        <f aca="false">YEAR(M7)</f>
        <v>2022</v>
      </c>
      <c r="N3" s="15" t="n">
        <f aca="false">YEAR(N7)</f>
        <v>2022</v>
      </c>
      <c r="O3" s="15" t="n">
        <f aca="false">YEAR(O7)</f>
        <v>2022</v>
      </c>
      <c r="P3" s="15" t="n">
        <f aca="false">YEAR(P7)</f>
        <v>2022</v>
      </c>
      <c r="Q3" s="15" t="n">
        <f aca="false">YEAR(Q7)</f>
        <v>2022</v>
      </c>
      <c r="R3" s="15" t="n">
        <f aca="false">YEAR(R7)</f>
        <v>2022</v>
      </c>
      <c r="S3" s="15" t="n">
        <f aca="false">YEAR(S7)</f>
        <v>2022</v>
      </c>
      <c r="T3" s="15" t="n">
        <f aca="false">YEAR(T7)</f>
        <v>2022</v>
      </c>
      <c r="U3" s="15" t="n">
        <f aca="false">YEAR(U7)</f>
        <v>2022</v>
      </c>
      <c r="V3" s="15" t="n">
        <f aca="false">YEAR(V7)</f>
        <v>2022</v>
      </c>
      <c r="W3" s="15" t="n">
        <f aca="false">YEAR(W7)</f>
        <v>2023</v>
      </c>
      <c r="X3" s="15" t="n">
        <f aca="false">YEAR(X7)</f>
        <v>2023</v>
      </c>
      <c r="Y3" s="15" t="n">
        <f aca="false">YEAR(Y7)</f>
        <v>2023</v>
      </c>
      <c r="Z3" s="15" t="n">
        <f aca="false">YEAR(Z7)</f>
        <v>2023</v>
      </c>
      <c r="AA3" s="15" t="n">
        <f aca="false">YEAR(AA7)</f>
        <v>2023</v>
      </c>
      <c r="AB3" s="15" t="n">
        <f aca="false">YEAR(AB7)</f>
        <v>2023</v>
      </c>
      <c r="AC3" s="15" t="n">
        <f aca="false">YEAR(AC7)</f>
        <v>2023</v>
      </c>
      <c r="AD3" s="15" t="n">
        <f aca="false">YEAR(AD7)</f>
        <v>2023</v>
      </c>
      <c r="AE3" s="15" t="n">
        <f aca="false">YEAR(AE7)</f>
        <v>2023</v>
      </c>
      <c r="AF3" s="15" t="n">
        <f aca="false">YEAR(AF7)</f>
        <v>2023</v>
      </c>
      <c r="AG3" s="15" t="n">
        <f aca="false">YEAR(AG7)</f>
        <v>2023</v>
      </c>
      <c r="AH3" s="15" t="n">
        <f aca="false">YEAR(AH7)</f>
        <v>2023</v>
      </c>
      <c r="AI3" s="15" t="n">
        <f aca="false">YEAR(AI7)</f>
        <v>2024</v>
      </c>
      <c r="AJ3" s="15" t="n">
        <f aca="false">YEAR(AJ7)</f>
        <v>2024</v>
      </c>
      <c r="AK3" s="15" t="n">
        <f aca="false">YEAR(AK7)</f>
        <v>2024</v>
      </c>
      <c r="AL3" s="15" t="n">
        <f aca="false">YEAR(AL7)</f>
        <v>2024</v>
      </c>
      <c r="AM3" s="15" t="n">
        <f aca="false">YEAR(AM7)</f>
        <v>2024</v>
      </c>
      <c r="AN3" s="15" t="n">
        <f aca="false">YEAR(AN7)</f>
        <v>2024</v>
      </c>
      <c r="AO3" s="15" t="n">
        <f aca="false">YEAR(AO7)</f>
        <v>2024</v>
      </c>
      <c r="AP3" s="15" t="n">
        <f aca="false">YEAR(AP7)</f>
        <v>2024</v>
      </c>
      <c r="AQ3" s="15" t="n">
        <f aca="false">YEAR(AQ7)</f>
        <v>2024</v>
      </c>
      <c r="AR3" s="15" t="n">
        <f aca="false">YEAR(AR7)</f>
        <v>2024</v>
      </c>
      <c r="AS3" s="15" t="n">
        <f aca="false">YEAR(AS7)</f>
        <v>2024</v>
      </c>
      <c r="AT3" s="15" t="n">
        <f aca="false">YEAR(AT7)</f>
        <v>2024</v>
      </c>
      <c r="AU3" s="15" t="n">
        <f aca="false">YEAR(AU7)</f>
        <v>2025</v>
      </c>
      <c r="AV3" s="15" t="n">
        <f aca="false">YEAR(AV7)</f>
        <v>2025</v>
      </c>
      <c r="AW3" s="15" t="n">
        <f aca="false">YEAR(AW7)</f>
        <v>2025</v>
      </c>
      <c r="AX3" s="15" t="n">
        <f aca="false">YEAR(AX7)</f>
        <v>2025</v>
      </c>
      <c r="AY3" s="15" t="n">
        <f aca="false">YEAR(AY7)</f>
        <v>2025</v>
      </c>
      <c r="AZ3" s="15" t="n">
        <f aca="false">YEAR(AZ7)</f>
        <v>2025</v>
      </c>
      <c r="BA3" s="15" t="n">
        <f aca="false">YEAR(BA7)</f>
        <v>2025</v>
      </c>
      <c r="BB3" s="15" t="n">
        <f aca="false">YEAR(BB7)</f>
        <v>2025</v>
      </c>
      <c r="BC3" s="15" t="n">
        <f aca="false">YEAR(BC7)</f>
        <v>2025</v>
      </c>
      <c r="BD3" s="15" t="n">
        <f aca="false">YEAR(BD7)</f>
        <v>2025</v>
      </c>
      <c r="BE3" s="15" t="n">
        <f aca="false">YEAR(BE7)</f>
        <v>2025</v>
      </c>
      <c r="BF3" s="15" t="n">
        <f aca="false">YEAR(BF7)</f>
        <v>2025</v>
      </c>
      <c r="BG3" s="15" t="n">
        <f aca="false">YEAR(BG7)</f>
        <v>2026</v>
      </c>
      <c r="BH3" s="15" t="n">
        <f aca="false">YEAR(BH7)</f>
        <v>2026</v>
      </c>
      <c r="BI3" s="15" t="n">
        <f aca="false">YEAR(BI7)</f>
        <v>2026</v>
      </c>
      <c r="BJ3" s="15" t="n">
        <f aca="false">YEAR(BJ7)</f>
        <v>2026</v>
      </c>
      <c r="BK3" s="15" t="n">
        <f aca="false">YEAR(BK7)</f>
        <v>2026</v>
      </c>
      <c r="BL3" s="15" t="n">
        <f aca="false">YEAR(BL7)</f>
        <v>2026</v>
      </c>
      <c r="BM3" s="15" t="n">
        <f aca="false">YEAR(BM7)</f>
        <v>2026</v>
      </c>
      <c r="BN3" s="15" t="n">
        <f aca="false">YEAR(BN7)</f>
        <v>2026</v>
      </c>
      <c r="BO3" s="15" t="n">
        <f aca="false">YEAR(BO7)</f>
        <v>2026</v>
      </c>
      <c r="BP3" s="15" t="n">
        <f aca="false">YEAR(BP7)</f>
        <v>2026</v>
      </c>
      <c r="BQ3" s="15" t="n">
        <f aca="false">YEAR(BQ7)</f>
        <v>2026</v>
      </c>
      <c r="BR3" s="15" t="n">
        <f aca="false">YEAR(BR7)</f>
        <v>2026</v>
      </c>
      <c r="BS3" s="15" t="n">
        <f aca="false">YEAR(BS7)</f>
        <v>2027</v>
      </c>
      <c r="BT3" s="15" t="n">
        <f aca="false">YEAR(BT7)</f>
        <v>2027</v>
      </c>
      <c r="BU3" s="15" t="n">
        <f aca="false">YEAR(BU7)</f>
        <v>2027</v>
      </c>
      <c r="BV3" s="15" t="n">
        <f aca="false">YEAR(BV7)</f>
        <v>2027</v>
      </c>
      <c r="BW3" s="15" t="n">
        <f aca="false">YEAR(BW7)</f>
        <v>2027</v>
      </c>
      <c r="BX3" s="15" t="n">
        <f aca="false">YEAR(BX7)</f>
        <v>2027</v>
      </c>
      <c r="BY3" s="15" t="n">
        <f aca="false">YEAR(BY7)</f>
        <v>2027</v>
      </c>
      <c r="BZ3" s="15" t="n">
        <f aca="false">YEAR(BZ7)</f>
        <v>2027</v>
      </c>
      <c r="CA3" s="15" t="n">
        <f aca="false">YEAR(CA7)</f>
        <v>2027</v>
      </c>
      <c r="CB3" s="15" t="n">
        <f aca="false">YEAR(CB7)</f>
        <v>2027</v>
      </c>
      <c r="CC3" s="15" t="n">
        <f aca="false">YEAR(CC7)</f>
        <v>2027</v>
      </c>
      <c r="CD3" s="15" t="n">
        <f aca="false">YEAR(CD7)</f>
        <v>2027</v>
      </c>
      <c r="CE3" s="15" t="n">
        <f aca="false">YEAR(CE7)</f>
        <v>2028</v>
      </c>
      <c r="CF3" s="15" t="n">
        <f aca="false">YEAR(CF7)</f>
        <v>2028</v>
      </c>
      <c r="CG3" s="15" t="n">
        <f aca="false">YEAR(CG7)</f>
        <v>2028</v>
      </c>
      <c r="CH3" s="15" t="n">
        <f aca="false">YEAR(CH7)</f>
        <v>2028</v>
      </c>
      <c r="CI3" s="15" t="n">
        <f aca="false">YEAR(CI7)</f>
        <v>2028</v>
      </c>
      <c r="CJ3" s="15" t="n">
        <f aca="false">YEAR(CJ7)</f>
        <v>2028</v>
      </c>
      <c r="CK3" s="15" t="n">
        <f aca="false">YEAR(CK7)</f>
        <v>2028</v>
      </c>
      <c r="CL3" s="15" t="n">
        <f aca="false">YEAR(CL7)</f>
        <v>2028</v>
      </c>
      <c r="CM3" s="15" t="n">
        <f aca="false">YEAR(CM7)</f>
        <v>2028</v>
      </c>
      <c r="CN3" s="15" t="n">
        <f aca="false">YEAR(CN7)</f>
        <v>2028</v>
      </c>
      <c r="CO3" s="15" t="n">
        <f aca="false">YEAR(CO7)</f>
        <v>2028</v>
      </c>
      <c r="CP3" s="15" t="n">
        <f aca="false">YEAR(CP7)</f>
        <v>2028</v>
      </c>
      <c r="CQ3" s="15" t="n">
        <f aca="false">YEAR(CQ7)</f>
        <v>2029</v>
      </c>
      <c r="CR3" s="15" t="n">
        <f aca="false">YEAR(CR7)</f>
        <v>2029</v>
      </c>
      <c r="CS3" s="15" t="n">
        <f aca="false">YEAR(CS7)</f>
        <v>2029</v>
      </c>
      <c r="CT3" s="15" t="n">
        <f aca="false">YEAR(CT7)</f>
        <v>2029</v>
      </c>
      <c r="CU3" s="15" t="n">
        <f aca="false">YEAR(CU7)</f>
        <v>2029</v>
      </c>
      <c r="CV3" s="15" t="n">
        <f aca="false">YEAR(CV7)</f>
        <v>2029</v>
      </c>
      <c r="CW3" s="15" t="n">
        <f aca="false">YEAR(CW7)</f>
        <v>2029</v>
      </c>
    </row>
    <row r="4" customFormat="false" ht="17" hidden="false" customHeight="false" outlineLevel="0" collapsed="false">
      <c r="B4" s="14"/>
      <c r="E4" s="15" t="n">
        <f aca="false">MONTH(E7)</f>
        <v>7</v>
      </c>
      <c r="F4" s="15" t="n">
        <f aca="false">MONTH(F7)</f>
        <v>8</v>
      </c>
      <c r="G4" s="15" t="n">
        <f aca="false">MONTH(G7)</f>
        <v>9</v>
      </c>
      <c r="H4" s="15" t="n">
        <f aca="false">MONTH(H7)</f>
        <v>10</v>
      </c>
      <c r="I4" s="15" t="n">
        <f aca="false">MONTH(I7)</f>
        <v>11</v>
      </c>
      <c r="J4" s="15" t="n">
        <f aca="false">MONTH(J7)</f>
        <v>12</v>
      </c>
      <c r="K4" s="15" t="n">
        <f aca="false">MONTH(K7)</f>
        <v>1</v>
      </c>
      <c r="L4" s="15" t="n">
        <f aca="false">MONTH(L7)</f>
        <v>2</v>
      </c>
      <c r="M4" s="15" t="n">
        <f aca="false">MONTH(M7)</f>
        <v>3</v>
      </c>
      <c r="N4" s="15" t="n">
        <f aca="false">MONTH(N7)</f>
        <v>4</v>
      </c>
      <c r="O4" s="15" t="n">
        <f aca="false">MONTH(O7)</f>
        <v>5</v>
      </c>
      <c r="P4" s="15" t="n">
        <f aca="false">MONTH(P7)</f>
        <v>6</v>
      </c>
      <c r="Q4" s="15" t="n">
        <f aca="false">MONTH(Q7)</f>
        <v>7</v>
      </c>
      <c r="R4" s="15" t="n">
        <f aca="false">MONTH(R7)</f>
        <v>8</v>
      </c>
      <c r="S4" s="15" t="n">
        <f aca="false">MONTH(S7)</f>
        <v>9</v>
      </c>
      <c r="T4" s="15" t="n">
        <f aca="false">MONTH(T7)</f>
        <v>10</v>
      </c>
      <c r="U4" s="15" t="n">
        <f aca="false">MONTH(U7)</f>
        <v>11</v>
      </c>
      <c r="V4" s="15" t="n">
        <f aca="false">MONTH(V7)</f>
        <v>12</v>
      </c>
      <c r="W4" s="15" t="n">
        <f aca="false">MONTH(W7)</f>
        <v>1</v>
      </c>
      <c r="X4" s="15" t="n">
        <f aca="false">MONTH(X7)</f>
        <v>2</v>
      </c>
      <c r="Y4" s="15" t="n">
        <f aca="false">MONTH(Y7)</f>
        <v>3</v>
      </c>
      <c r="Z4" s="15" t="n">
        <f aca="false">MONTH(Z7)</f>
        <v>4</v>
      </c>
      <c r="AA4" s="15" t="n">
        <f aca="false">MONTH(AA7)</f>
        <v>5</v>
      </c>
      <c r="AB4" s="15" t="n">
        <f aca="false">MONTH(AB7)</f>
        <v>6</v>
      </c>
      <c r="AC4" s="15" t="n">
        <f aca="false">MONTH(AC7)</f>
        <v>7</v>
      </c>
      <c r="AD4" s="15" t="n">
        <f aca="false">MONTH(AD7)</f>
        <v>8</v>
      </c>
      <c r="AE4" s="15" t="n">
        <f aca="false">MONTH(AE7)</f>
        <v>9</v>
      </c>
      <c r="AF4" s="15" t="n">
        <f aca="false">MONTH(AF7)</f>
        <v>10</v>
      </c>
      <c r="AG4" s="15" t="n">
        <f aca="false">MONTH(AG7)</f>
        <v>11</v>
      </c>
      <c r="AH4" s="15" t="n">
        <f aca="false">MONTH(AH7)</f>
        <v>12</v>
      </c>
      <c r="AI4" s="15" t="n">
        <f aca="false">MONTH(AI7)</f>
        <v>1</v>
      </c>
      <c r="AJ4" s="15" t="n">
        <f aca="false">MONTH(AJ7)</f>
        <v>2</v>
      </c>
      <c r="AK4" s="15" t="n">
        <f aca="false">MONTH(AK7)</f>
        <v>3</v>
      </c>
      <c r="AL4" s="15" t="n">
        <f aca="false">MONTH(AL7)</f>
        <v>4</v>
      </c>
      <c r="AM4" s="15" t="n">
        <f aca="false">MONTH(AM7)</f>
        <v>5</v>
      </c>
      <c r="AN4" s="15" t="n">
        <f aca="false">MONTH(AN7)</f>
        <v>6</v>
      </c>
      <c r="AO4" s="15" t="n">
        <f aca="false">MONTH(AO7)</f>
        <v>7</v>
      </c>
      <c r="AP4" s="15" t="n">
        <f aca="false">MONTH(AP7)</f>
        <v>8</v>
      </c>
      <c r="AQ4" s="15" t="n">
        <f aca="false">MONTH(AQ7)</f>
        <v>9</v>
      </c>
      <c r="AR4" s="15" t="n">
        <f aca="false">MONTH(AR7)</f>
        <v>10</v>
      </c>
      <c r="AS4" s="15" t="n">
        <f aca="false">MONTH(AS7)</f>
        <v>11</v>
      </c>
      <c r="AT4" s="15" t="n">
        <f aca="false">MONTH(AT7)</f>
        <v>12</v>
      </c>
      <c r="AU4" s="15" t="n">
        <f aca="false">MONTH(AU7)</f>
        <v>1</v>
      </c>
      <c r="AV4" s="15" t="n">
        <f aca="false">MONTH(AV7)</f>
        <v>2</v>
      </c>
      <c r="AW4" s="15" t="n">
        <f aca="false">MONTH(AW7)</f>
        <v>3</v>
      </c>
      <c r="AX4" s="15" t="n">
        <f aca="false">MONTH(AX7)</f>
        <v>4</v>
      </c>
      <c r="AY4" s="15" t="n">
        <f aca="false">MONTH(AY7)</f>
        <v>5</v>
      </c>
      <c r="AZ4" s="15" t="n">
        <f aca="false">MONTH(AZ7)</f>
        <v>6</v>
      </c>
      <c r="BA4" s="15" t="n">
        <f aca="false">MONTH(BA7)</f>
        <v>7</v>
      </c>
      <c r="BB4" s="15" t="n">
        <f aca="false">MONTH(BB7)</f>
        <v>8</v>
      </c>
      <c r="BC4" s="15" t="n">
        <f aca="false">MONTH(BC7)</f>
        <v>9</v>
      </c>
      <c r="BD4" s="15" t="n">
        <f aca="false">MONTH(BD7)</f>
        <v>10</v>
      </c>
      <c r="BE4" s="15" t="n">
        <f aca="false">MONTH(BE7)</f>
        <v>11</v>
      </c>
      <c r="BF4" s="15" t="n">
        <f aca="false">MONTH(BF7)</f>
        <v>12</v>
      </c>
      <c r="BG4" s="15" t="n">
        <f aca="false">MONTH(BG7)</f>
        <v>1</v>
      </c>
      <c r="BH4" s="15" t="n">
        <f aca="false">MONTH(BH7)</f>
        <v>2</v>
      </c>
      <c r="BI4" s="15" t="n">
        <f aca="false">MONTH(BI7)</f>
        <v>3</v>
      </c>
      <c r="BJ4" s="15" t="n">
        <f aca="false">MONTH(BJ7)</f>
        <v>4</v>
      </c>
      <c r="BK4" s="15" t="n">
        <f aca="false">MONTH(BK7)</f>
        <v>5</v>
      </c>
      <c r="BL4" s="15" t="n">
        <f aca="false">MONTH(BL7)</f>
        <v>6</v>
      </c>
      <c r="BM4" s="15" t="n">
        <f aca="false">MONTH(BM7)</f>
        <v>7</v>
      </c>
      <c r="BN4" s="15" t="n">
        <f aca="false">MONTH(BN7)</f>
        <v>8</v>
      </c>
      <c r="BO4" s="15" t="n">
        <f aca="false">MONTH(BO7)</f>
        <v>9</v>
      </c>
      <c r="BP4" s="15" t="n">
        <f aca="false">MONTH(BP7)</f>
        <v>10</v>
      </c>
      <c r="BQ4" s="15" t="n">
        <f aca="false">MONTH(BQ7)</f>
        <v>11</v>
      </c>
      <c r="BR4" s="15" t="n">
        <f aca="false">MONTH(BR7)</f>
        <v>12</v>
      </c>
      <c r="BS4" s="15" t="n">
        <f aca="false">MONTH(BS7)</f>
        <v>1</v>
      </c>
      <c r="BT4" s="15" t="n">
        <f aca="false">MONTH(BT7)</f>
        <v>2</v>
      </c>
      <c r="BU4" s="15" t="n">
        <f aca="false">MONTH(BU7)</f>
        <v>3</v>
      </c>
      <c r="BV4" s="15" t="n">
        <f aca="false">MONTH(BV7)</f>
        <v>4</v>
      </c>
      <c r="BW4" s="15" t="n">
        <f aca="false">MONTH(BW7)</f>
        <v>5</v>
      </c>
      <c r="BX4" s="15" t="n">
        <f aca="false">MONTH(BX7)</f>
        <v>6</v>
      </c>
      <c r="BY4" s="15" t="n">
        <f aca="false">MONTH(BY7)</f>
        <v>7</v>
      </c>
      <c r="BZ4" s="15" t="n">
        <f aca="false">MONTH(BZ7)</f>
        <v>8</v>
      </c>
      <c r="CA4" s="15" t="n">
        <f aca="false">MONTH(CA7)</f>
        <v>9</v>
      </c>
      <c r="CB4" s="15" t="n">
        <f aca="false">MONTH(CB7)</f>
        <v>10</v>
      </c>
      <c r="CC4" s="15" t="n">
        <f aca="false">MONTH(CC7)</f>
        <v>11</v>
      </c>
      <c r="CD4" s="15" t="n">
        <f aca="false">MONTH(CD7)</f>
        <v>12</v>
      </c>
      <c r="CE4" s="15" t="n">
        <f aca="false">MONTH(CE7)</f>
        <v>1</v>
      </c>
      <c r="CF4" s="15" t="n">
        <f aca="false">MONTH(CF7)</f>
        <v>2</v>
      </c>
      <c r="CG4" s="15" t="n">
        <f aca="false">MONTH(CG7)</f>
        <v>3</v>
      </c>
      <c r="CH4" s="15" t="n">
        <f aca="false">MONTH(CH7)</f>
        <v>4</v>
      </c>
      <c r="CI4" s="15" t="n">
        <f aca="false">MONTH(CI7)</f>
        <v>5</v>
      </c>
      <c r="CJ4" s="15" t="n">
        <f aca="false">MONTH(CJ7)</f>
        <v>6</v>
      </c>
      <c r="CK4" s="15" t="n">
        <f aca="false">MONTH(CK7)</f>
        <v>7</v>
      </c>
      <c r="CL4" s="15" t="n">
        <f aca="false">MONTH(CL7)</f>
        <v>8</v>
      </c>
      <c r="CM4" s="15" t="n">
        <f aca="false">MONTH(CM7)</f>
        <v>9</v>
      </c>
      <c r="CN4" s="15" t="n">
        <f aca="false">MONTH(CN7)</f>
        <v>10</v>
      </c>
      <c r="CO4" s="15" t="n">
        <f aca="false">MONTH(CO7)</f>
        <v>11</v>
      </c>
      <c r="CP4" s="15" t="n">
        <f aca="false">MONTH(CP7)</f>
        <v>12</v>
      </c>
      <c r="CQ4" s="15" t="n">
        <f aca="false">MONTH(CQ7)</f>
        <v>1</v>
      </c>
      <c r="CR4" s="15" t="n">
        <f aca="false">MONTH(CR7)</f>
        <v>2</v>
      </c>
      <c r="CS4" s="15" t="n">
        <f aca="false">MONTH(CS7)</f>
        <v>3</v>
      </c>
      <c r="CT4" s="15" t="n">
        <f aca="false">MONTH(CT7)</f>
        <v>4</v>
      </c>
      <c r="CU4" s="15" t="n">
        <f aca="false">MONTH(CU7)</f>
        <v>5</v>
      </c>
      <c r="CV4" s="15" t="n">
        <f aca="false">MONTH(CV7)</f>
        <v>6</v>
      </c>
      <c r="CW4" s="15" t="n">
        <f aca="false">MONTH(CW7)</f>
        <v>7</v>
      </c>
    </row>
    <row r="5" customFormat="false" ht="17" hidden="false" customHeight="false" outlineLevel="0" collapsed="false">
      <c r="B5" s="14"/>
    </row>
    <row r="7" customFormat="false" ht="17" hidden="false" customHeight="false" outlineLevel="0" collapsed="false">
      <c r="A7" s="0" t="s">
        <v>104</v>
      </c>
      <c r="B7" s="32" t="s">
        <v>135</v>
      </c>
      <c r="C7" s="50" t="s">
        <v>23</v>
      </c>
      <c r="D7" s="51" t="s">
        <v>136</v>
      </c>
      <c r="E7" s="33" t="n">
        <f aca="false">ASSUMPTIONS!F4</f>
        <v>44378</v>
      </c>
      <c r="F7" s="33" t="n">
        <f aca="false">DATE(YEAR(E7),MONTH(E7)+1,DAY(E7))</f>
        <v>44409</v>
      </c>
      <c r="G7" s="33" t="n">
        <f aca="false">DATE(YEAR(F7),MONTH(F7)+1,DAY(F7))</f>
        <v>44440</v>
      </c>
      <c r="H7" s="33" t="n">
        <f aca="false">DATE(YEAR(G7),MONTH(G7)+1,DAY(G7))</f>
        <v>44470</v>
      </c>
      <c r="I7" s="33" t="n">
        <f aca="false">DATE(YEAR(H7),MONTH(H7)+1,DAY(H7))</f>
        <v>44501</v>
      </c>
      <c r="J7" s="33" t="n">
        <f aca="false">DATE(YEAR(I7),MONTH(I7)+1,DAY(I7))</f>
        <v>44531</v>
      </c>
      <c r="K7" s="33" t="n">
        <f aca="false">DATE(YEAR(J7),MONTH(J7)+1,DAY(J7))</f>
        <v>44562</v>
      </c>
      <c r="L7" s="33" t="n">
        <f aca="false">DATE(YEAR(K7),MONTH(K7)+1,DAY(K7))</f>
        <v>44593</v>
      </c>
      <c r="M7" s="33" t="n">
        <f aca="false">DATE(YEAR(L7),MONTH(L7)+1,DAY(L7))</f>
        <v>44621</v>
      </c>
      <c r="N7" s="33" t="n">
        <f aca="false">DATE(YEAR(M7),MONTH(M7)+1,DAY(M7))</f>
        <v>44652</v>
      </c>
      <c r="O7" s="33" t="n">
        <f aca="false">DATE(YEAR(N7),MONTH(N7)+1,DAY(N7))</f>
        <v>44682</v>
      </c>
      <c r="P7" s="33" t="n">
        <f aca="false">DATE(YEAR(O7),MONTH(O7)+1,DAY(O7))</f>
        <v>44713</v>
      </c>
      <c r="Q7" s="33" t="n">
        <f aca="false">DATE(YEAR(P7),MONTH(P7)+1,DAY(P7))</f>
        <v>44743</v>
      </c>
      <c r="R7" s="33" t="n">
        <f aca="false">DATE(YEAR(Q7),MONTH(Q7)+1,DAY(Q7))</f>
        <v>44774</v>
      </c>
      <c r="S7" s="33" t="n">
        <f aca="false">DATE(YEAR(R7),MONTH(R7)+1,DAY(R7))</f>
        <v>44805</v>
      </c>
      <c r="T7" s="33" t="n">
        <f aca="false">DATE(YEAR(S7),MONTH(S7)+1,DAY(S7))</f>
        <v>44835</v>
      </c>
      <c r="U7" s="33" t="n">
        <f aca="false">DATE(YEAR(T7),MONTH(T7)+1,DAY(T7))</f>
        <v>44866</v>
      </c>
      <c r="V7" s="33" t="n">
        <f aca="false">DATE(YEAR(U7),MONTH(U7)+1,DAY(U7))</f>
        <v>44896</v>
      </c>
      <c r="W7" s="33" t="n">
        <f aca="false">DATE(YEAR(V7),MONTH(V7)+1,DAY(V7))</f>
        <v>44927</v>
      </c>
      <c r="X7" s="33" t="n">
        <f aca="false">DATE(YEAR(W7),MONTH(W7)+1,DAY(W7))</f>
        <v>44958</v>
      </c>
      <c r="Y7" s="33" t="n">
        <f aca="false">DATE(YEAR(X7),MONTH(X7)+1,DAY(X7))</f>
        <v>44986</v>
      </c>
      <c r="Z7" s="33" t="n">
        <f aca="false">DATE(YEAR(Y7),MONTH(Y7)+1,DAY(Y7))</f>
        <v>45017</v>
      </c>
      <c r="AA7" s="33" t="n">
        <f aca="false">DATE(YEAR(Z7),MONTH(Z7)+1,DAY(Z7))</f>
        <v>45047</v>
      </c>
      <c r="AB7" s="33" t="n">
        <f aca="false">DATE(YEAR(AA7),MONTH(AA7)+1,DAY(AA7))</f>
        <v>45078</v>
      </c>
      <c r="AC7" s="33" t="n">
        <f aca="false">DATE(YEAR(AB7),MONTH(AB7)+1,DAY(AB7))</f>
        <v>45108</v>
      </c>
      <c r="AD7" s="33" t="n">
        <f aca="false">DATE(YEAR(AC7),MONTH(AC7)+1,DAY(AC7))</f>
        <v>45139</v>
      </c>
      <c r="AE7" s="33" t="n">
        <f aca="false">DATE(YEAR(AD7),MONTH(AD7)+1,DAY(AD7))</f>
        <v>45170</v>
      </c>
      <c r="AF7" s="33" t="n">
        <f aca="false">DATE(YEAR(AE7),MONTH(AE7)+1,DAY(AE7))</f>
        <v>45200</v>
      </c>
      <c r="AG7" s="33" t="n">
        <f aca="false">DATE(YEAR(AF7),MONTH(AF7)+1,DAY(AF7))</f>
        <v>45231</v>
      </c>
      <c r="AH7" s="33" t="n">
        <f aca="false">DATE(YEAR(AG7),MONTH(AG7)+1,DAY(AG7))</f>
        <v>45261</v>
      </c>
      <c r="AI7" s="33" t="n">
        <f aca="false">DATE(YEAR(AH7),MONTH(AH7)+1,DAY(AH7))</f>
        <v>45292</v>
      </c>
      <c r="AJ7" s="33" t="n">
        <f aca="false">DATE(YEAR(AI7),MONTH(AI7)+1,DAY(AI7))</f>
        <v>45323</v>
      </c>
      <c r="AK7" s="33" t="n">
        <f aca="false">DATE(YEAR(AJ7),MONTH(AJ7)+1,DAY(AJ7))</f>
        <v>45352</v>
      </c>
      <c r="AL7" s="33" t="n">
        <f aca="false">DATE(YEAR(AK7),MONTH(AK7)+1,DAY(AK7))</f>
        <v>45383</v>
      </c>
      <c r="AM7" s="33" t="n">
        <f aca="false">DATE(YEAR(AL7),MONTH(AL7)+1,DAY(AL7))</f>
        <v>45413</v>
      </c>
      <c r="AN7" s="33" t="n">
        <f aca="false">DATE(YEAR(AM7),MONTH(AM7)+1,DAY(AM7))</f>
        <v>45444</v>
      </c>
      <c r="AO7" s="33" t="n">
        <f aca="false">DATE(YEAR(AN7),MONTH(AN7)+1,DAY(AN7))</f>
        <v>45474</v>
      </c>
      <c r="AP7" s="33" t="n">
        <f aca="false">DATE(YEAR(AO7),MONTH(AO7)+1,DAY(AO7))</f>
        <v>45505</v>
      </c>
      <c r="AQ7" s="33" t="n">
        <f aca="false">DATE(YEAR(AP7),MONTH(AP7)+1,DAY(AP7))</f>
        <v>45536</v>
      </c>
      <c r="AR7" s="33" t="n">
        <f aca="false">DATE(YEAR(AQ7),MONTH(AQ7)+1,DAY(AQ7))</f>
        <v>45566</v>
      </c>
      <c r="AS7" s="33" t="n">
        <f aca="false">DATE(YEAR(AR7),MONTH(AR7)+1,DAY(AR7))</f>
        <v>45597</v>
      </c>
      <c r="AT7" s="33" t="n">
        <f aca="false">DATE(YEAR(AS7),MONTH(AS7)+1,DAY(AS7))</f>
        <v>45627</v>
      </c>
      <c r="AU7" s="33" t="n">
        <f aca="false">DATE(YEAR(AT7),MONTH(AT7)+1,DAY(AT7))</f>
        <v>45658</v>
      </c>
      <c r="AV7" s="33" t="n">
        <f aca="false">DATE(YEAR(AU7),MONTH(AU7)+1,DAY(AU7))</f>
        <v>45689</v>
      </c>
      <c r="AW7" s="33" t="n">
        <f aca="false">DATE(YEAR(AV7),MONTH(AV7)+1,DAY(AV7))</f>
        <v>45717</v>
      </c>
      <c r="AX7" s="33" t="n">
        <f aca="false">DATE(YEAR(AW7),MONTH(AW7)+1,DAY(AW7))</f>
        <v>45748</v>
      </c>
      <c r="AY7" s="33" t="n">
        <f aca="false">DATE(YEAR(AX7),MONTH(AX7)+1,DAY(AX7))</f>
        <v>45778</v>
      </c>
      <c r="AZ7" s="33" t="n">
        <f aca="false">DATE(YEAR(AY7),MONTH(AY7)+1,DAY(AY7))</f>
        <v>45809</v>
      </c>
      <c r="BA7" s="33" t="n">
        <f aca="false">DATE(YEAR(AZ7),MONTH(AZ7)+1,DAY(AZ7))</f>
        <v>45839</v>
      </c>
      <c r="BB7" s="33" t="n">
        <f aca="false">DATE(YEAR(BA7),MONTH(BA7)+1,DAY(BA7))</f>
        <v>45870</v>
      </c>
      <c r="BC7" s="33" t="n">
        <f aca="false">DATE(YEAR(BB7),MONTH(BB7)+1,DAY(BB7))</f>
        <v>45901</v>
      </c>
      <c r="BD7" s="33" t="n">
        <f aca="false">DATE(YEAR(BC7),MONTH(BC7)+1,DAY(BC7))</f>
        <v>45931</v>
      </c>
      <c r="BE7" s="33" t="n">
        <f aca="false">DATE(YEAR(BD7),MONTH(BD7)+1,DAY(BD7))</f>
        <v>45962</v>
      </c>
      <c r="BF7" s="33" t="n">
        <f aca="false">DATE(YEAR(BE7),MONTH(BE7)+1,DAY(BE7))</f>
        <v>45992</v>
      </c>
      <c r="BG7" s="33" t="n">
        <f aca="false">DATE(YEAR(BF7),MONTH(BF7)+1,DAY(BF7))</f>
        <v>46023</v>
      </c>
      <c r="BH7" s="33" t="n">
        <f aca="false">DATE(YEAR(BG7),MONTH(BG7)+1,DAY(BG7))</f>
        <v>46054</v>
      </c>
      <c r="BI7" s="33" t="n">
        <f aca="false">DATE(YEAR(BH7),MONTH(BH7)+1,DAY(BH7))</f>
        <v>46082</v>
      </c>
      <c r="BJ7" s="33" t="n">
        <f aca="false">DATE(YEAR(BI7),MONTH(BI7)+1,DAY(BI7))</f>
        <v>46113</v>
      </c>
      <c r="BK7" s="33" t="n">
        <f aca="false">DATE(YEAR(BJ7),MONTH(BJ7)+1,DAY(BJ7))</f>
        <v>46143</v>
      </c>
      <c r="BL7" s="33" t="n">
        <f aca="false">DATE(YEAR(BK7),MONTH(BK7)+1,DAY(BK7))</f>
        <v>46174</v>
      </c>
      <c r="BM7" s="33" t="n">
        <f aca="false">DATE(YEAR(BL7),MONTH(BL7)+1,DAY(BL7))</f>
        <v>46204</v>
      </c>
      <c r="BN7" s="33" t="n">
        <f aca="false">DATE(YEAR(BM7),MONTH(BM7)+1,DAY(BM7))</f>
        <v>46235</v>
      </c>
      <c r="BO7" s="33" t="n">
        <f aca="false">DATE(YEAR(BN7),MONTH(BN7)+1,DAY(BN7))</f>
        <v>46266</v>
      </c>
      <c r="BP7" s="33" t="n">
        <f aca="false">DATE(YEAR(BO7),MONTH(BO7)+1,DAY(BO7))</f>
        <v>46296</v>
      </c>
      <c r="BQ7" s="33" t="n">
        <f aca="false">DATE(YEAR(BP7),MONTH(BP7)+1,DAY(BP7))</f>
        <v>46327</v>
      </c>
      <c r="BR7" s="33" t="n">
        <f aca="false">DATE(YEAR(BQ7),MONTH(BQ7)+1,DAY(BQ7))</f>
        <v>46357</v>
      </c>
      <c r="BS7" s="33" t="n">
        <f aca="false">DATE(YEAR(BR7),MONTH(BR7)+1,DAY(BR7))</f>
        <v>46388</v>
      </c>
      <c r="BT7" s="33" t="n">
        <f aca="false">DATE(YEAR(BS7),MONTH(BS7)+1,DAY(BS7))</f>
        <v>46419</v>
      </c>
      <c r="BU7" s="33" t="n">
        <f aca="false">DATE(YEAR(BT7),MONTH(BT7)+1,DAY(BT7))</f>
        <v>46447</v>
      </c>
      <c r="BV7" s="33" t="n">
        <f aca="false">DATE(YEAR(BU7),MONTH(BU7)+1,DAY(BU7))</f>
        <v>46478</v>
      </c>
      <c r="BW7" s="33" t="n">
        <f aca="false">DATE(YEAR(BV7),MONTH(BV7)+1,DAY(BV7))</f>
        <v>46508</v>
      </c>
      <c r="BX7" s="33" t="n">
        <f aca="false">DATE(YEAR(BW7),MONTH(BW7)+1,DAY(BW7))</f>
        <v>46539</v>
      </c>
      <c r="BY7" s="33" t="n">
        <f aca="false">DATE(YEAR(BX7),MONTH(BX7)+1,DAY(BX7))</f>
        <v>46569</v>
      </c>
      <c r="BZ7" s="33" t="n">
        <f aca="false">DATE(YEAR(BY7),MONTH(BY7)+1,DAY(BY7))</f>
        <v>46600</v>
      </c>
      <c r="CA7" s="33" t="n">
        <f aca="false">DATE(YEAR(BZ7),MONTH(BZ7)+1,DAY(BZ7))</f>
        <v>46631</v>
      </c>
      <c r="CB7" s="33" t="n">
        <f aca="false">DATE(YEAR(CA7),MONTH(CA7)+1,DAY(CA7))</f>
        <v>46661</v>
      </c>
      <c r="CC7" s="33" t="n">
        <f aca="false">DATE(YEAR(CB7),MONTH(CB7)+1,DAY(CB7))</f>
        <v>46692</v>
      </c>
      <c r="CD7" s="33" t="n">
        <f aca="false">DATE(YEAR(CC7),MONTH(CC7)+1,DAY(CC7))</f>
        <v>46722</v>
      </c>
      <c r="CE7" s="33" t="n">
        <f aca="false">DATE(YEAR(CD7),MONTH(CD7)+1,DAY(CD7))</f>
        <v>46753</v>
      </c>
      <c r="CF7" s="33" t="n">
        <f aca="false">DATE(YEAR(CE7),MONTH(CE7)+1,DAY(CE7))</f>
        <v>46784</v>
      </c>
      <c r="CG7" s="33" t="n">
        <f aca="false">DATE(YEAR(CF7),MONTH(CF7)+1,DAY(CF7))</f>
        <v>46813</v>
      </c>
      <c r="CH7" s="33" t="n">
        <f aca="false">DATE(YEAR(CG7),MONTH(CG7)+1,DAY(CG7))</f>
        <v>46844</v>
      </c>
      <c r="CI7" s="33" t="n">
        <f aca="false">DATE(YEAR(CH7),MONTH(CH7)+1,DAY(CH7))</f>
        <v>46874</v>
      </c>
      <c r="CJ7" s="33" t="n">
        <f aca="false">DATE(YEAR(CI7),MONTH(CI7)+1,DAY(CI7))</f>
        <v>46905</v>
      </c>
      <c r="CK7" s="33" t="n">
        <f aca="false">DATE(YEAR(CJ7),MONTH(CJ7)+1,DAY(CJ7))</f>
        <v>46935</v>
      </c>
      <c r="CL7" s="33" t="n">
        <f aca="false">DATE(YEAR(CK7),MONTH(CK7)+1,DAY(CK7))</f>
        <v>46966</v>
      </c>
      <c r="CM7" s="33" t="n">
        <f aca="false">DATE(YEAR(CL7),MONTH(CL7)+1,DAY(CL7))</f>
        <v>46997</v>
      </c>
      <c r="CN7" s="33" t="n">
        <f aca="false">DATE(YEAR(CM7),MONTH(CM7)+1,DAY(CM7))</f>
        <v>47027</v>
      </c>
      <c r="CO7" s="33" t="n">
        <f aca="false">DATE(YEAR(CN7),MONTH(CN7)+1,DAY(CN7))</f>
        <v>47058</v>
      </c>
      <c r="CP7" s="33" t="n">
        <f aca="false">DATE(YEAR(CO7),MONTH(CO7)+1,DAY(CO7))</f>
        <v>47088</v>
      </c>
      <c r="CQ7" s="33" t="n">
        <f aca="false">DATE(YEAR(CP7),MONTH(CP7)+1,DAY(CP7))</f>
        <v>47119</v>
      </c>
      <c r="CR7" s="33" t="n">
        <f aca="false">DATE(YEAR(CQ7),MONTH(CQ7)+1,DAY(CQ7))</f>
        <v>47150</v>
      </c>
      <c r="CS7" s="33" t="n">
        <f aca="false">DATE(YEAR(CR7),MONTH(CR7)+1,DAY(CR7))</f>
        <v>47178</v>
      </c>
      <c r="CT7" s="33" t="n">
        <f aca="false">DATE(YEAR(CS7),MONTH(CS7)+1,DAY(CS7))</f>
        <v>47209</v>
      </c>
      <c r="CU7" s="33" t="n">
        <f aca="false">DATE(YEAR(CT7),MONTH(CT7)+1,DAY(CT7))</f>
        <v>47239</v>
      </c>
      <c r="CV7" s="33" t="n">
        <f aca="false">DATE(YEAR(CU7),MONTH(CU7)+1,DAY(CU7))</f>
        <v>47270</v>
      </c>
      <c r="CW7" s="33" t="n">
        <f aca="false">DATE(YEAR(CV7),MONTH(CV7)+1,DAY(CV7))</f>
        <v>47300</v>
      </c>
    </row>
    <row r="8" customFormat="false" ht="17" hidden="false" customHeight="false" outlineLevel="0" collapsed="false">
      <c r="C8" s="0" t="s">
        <v>106</v>
      </c>
      <c r="D8" s="0" t="n">
        <f aca="false">ASSUMPTIONS!J11</f>
        <v>3</v>
      </c>
      <c r="F8" s="52" t="n">
        <f aca="false">ASSUMPTIONS!E33</f>
        <v>3</v>
      </c>
      <c r="G8" s="52" t="n">
        <f aca="false">ASSUMPTIONS!F33</f>
        <v>3</v>
      </c>
      <c r="H8" s="52" t="n">
        <f aca="false">ASSUMPTIONS!G33</f>
        <v>3</v>
      </c>
      <c r="I8" s="52" t="n">
        <f aca="false">ASSUMPTIONS!H33</f>
        <v>3</v>
      </c>
      <c r="J8" s="52" t="n">
        <f aca="false">ASSUMPTIONS!I33</f>
        <v>3</v>
      </c>
      <c r="K8" s="52" t="n">
        <f aca="false">ASSUMPTIONS!J33</f>
        <v>3</v>
      </c>
      <c r="L8" s="52" t="n">
        <f aca="false">ASSUMPTIONS!K33</f>
        <v>3</v>
      </c>
      <c r="M8" s="52" t="n">
        <f aca="false">ASSUMPTIONS!L33</f>
        <v>3</v>
      </c>
      <c r="N8" s="52" t="n">
        <f aca="false">ASSUMPTIONS!M33</f>
        <v>3</v>
      </c>
      <c r="O8" s="52" t="n">
        <f aca="false">ASSUMPTIONS!N33</f>
        <v>3</v>
      </c>
      <c r="P8" s="52" t="n">
        <f aca="false">ASSUMPTIONS!O33</f>
        <v>3</v>
      </c>
      <c r="Q8" s="52" t="n">
        <f aca="false">ASSUMPTIONS!P33</f>
        <v>3</v>
      </c>
      <c r="R8" s="52" t="n">
        <f aca="false">ASSUMPTIONS!Q33</f>
        <v>3</v>
      </c>
      <c r="S8" s="52" t="n">
        <f aca="false">ASSUMPTIONS!R33</f>
        <v>3</v>
      </c>
      <c r="T8" s="52" t="n">
        <f aca="false">ASSUMPTIONS!S33</f>
        <v>3</v>
      </c>
      <c r="U8" s="52" t="n">
        <f aca="false">ASSUMPTIONS!T33</f>
        <v>3</v>
      </c>
      <c r="V8" s="52" t="n">
        <f aca="false">ASSUMPTIONS!U33</f>
        <v>3</v>
      </c>
      <c r="W8" s="52" t="n">
        <f aca="false">ASSUMPTIONS!V33</f>
        <v>3</v>
      </c>
      <c r="X8" s="52" t="n">
        <f aca="false">ASSUMPTIONS!W33</f>
        <v>3</v>
      </c>
      <c r="Y8" s="52" t="n">
        <f aca="false">ASSUMPTIONS!X33</f>
        <v>3</v>
      </c>
      <c r="Z8" s="52" t="n">
        <f aca="false">ASSUMPTIONS!Y33</f>
        <v>3</v>
      </c>
      <c r="AA8" s="52" t="n">
        <f aca="false">ASSUMPTIONS!Z33</f>
        <v>3</v>
      </c>
      <c r="AB8" s="52" t="n">
        <f aca="false">ASSUMPTIONS!AA33</f>
        <v>3</v>
      </c>
      <c r="AC8" s="52" t="n">
        <f aca="false">ASSUMPTIONS!AB33</f>
        <v>3</v>
      </c>
      <c r="AD8" s="52" t="n">
        <f aca="false">ASSUMPTIONS!AC33</f>
        <v>3</v>
      </c>
      <c r="AE8" s="52" t="n">
        <f aca="false">ASSUMPTIONS!AD33</f>
        <v>3</v>
      </c>
      <c r="AF8" s="52" t="n">
        <f aca="false">ASSUMPTIONS!AE33</f>
        <v>3</v>
      </c>
      <c r="AG8" s="52" t="n">
        <f aca="false">ASSUMPTIONS!AF33</f>
        <v>3</v>
      </c>
      <c r="AH8" s="52" t="n">
        <f aca="false">ASSUMPTIONS!AG33</f>
        <v>3</v>
      </c>
      <c r="AI8" s="52" t="n">
        <f aca="false">ASSUMPTIONS!AH33</f>
        <v>3</v>
      </c>
      <c r="AJ8" s="52" t="n">
        <f aca="false">ASSUMPTIONS!AI33</f>
        <v>3</v>
      </c>
      <c r="AK8" s="52" t="n">
        <f aca="false">ASSUMPTIONS!AJ33</f>
        <v>3</v>
      </c>
      <c r="AL8" s="52" t="n">
        <f aca="false">ASSUMPTIONS!AK33</f>
        <v>3</v>
      </c>
      <c r="AM8" s="52" t="n">
        <f aca="false">ASSUMPTIONS!AL33</f>
        <v>3</v>
      </c>
      <c r="AN8" s="52" t="n">
        <f aca="false">ASSUMPTIONS!AM33</f>
        <v>3</v>
      </c>
      <c r="AO8" s="52" t="n">
        <f aca="false">ASSUMPTIONS!AN33</f>
        <v>3</v>
      </c>
      <c r="AP8" s="52" t="n">
        <f aca="false">ASSUMPTIONS!AO33</f>
        <v>3</v>
      </c>
      <c r="AQ8" s="52" t="n">
        <f aca="false">ASSUMPTIONS!AP33</f>
        <v>3</v>
      </c>
      <c r="AR8" s="52" t="n">
        <f aca="false">ASSUMPTIONS!AQ33</f>
        <v>3</v>
      </c>
      <c r="AS8" s="52" t="n">
        <f aca="false">ASSUMPTIONS!AR33</f>
        <v>3</v>
      </c>
      <c r="AT8" s="52" t="n">
        <f aca="false">ASSUMPTIONS!AS33</f>
        <v>3</v>
      </c>
      <c r="AU8" s="52" t="n">
        <f aca="false">ASSUMPTIONS!AT33</f>
        <v>3</v>
      </c>
      <c r="AV8" s="52" t="n">
        <f aca="false">ASSUMPTIONS!AU33</f>
        <v>3</v>
      </c>
      <c r="AW8" s="52" t="n">
        <f aca="false">ASSUMPTIONS!AV33</f>
        <v>3</v>
      </c>
      <c r="AX8" s="52" t="n">
        <f aca="false">ASSUMPTIONS!AW33</f>
        <v>3</v>
      </c>
      <c r="AY8" s="52" t="n">
        <f aca="false">ASSUMPTIONS!AX33</f>
        <v>3</v>
      </c>
      <c r="AZ8" s="52" t="n">
        <f aca="false">ASSUMPTIONS!AY33</f>
        <v>3</v>
      </c>
      <c r="BA8" s="52" t="n">
        <f aca="false">ASSUMPTIONS!AZ33</f>
        <v>3</v>
      </c>
      <c r="BB8" s="52" t="n">
        <f aca="false">ASSUMPTIONS!BA33</f>
        <v>3</v>
      </c>
      <c r="BC8" s="52" t="n">
        <f aca="false">ASSUMPTIONS!BB33</f>
        <v>3</v>
      </c>
      <c r="BD8" s="52" t="n">
        <f aca="false">ASSUMPTIONS!BC33</f>
        <v>3</v>
      </c>
      <c r="BE8" s="52" t="n">
        <f aca="false">ASSUMPTIONS!BD33</f>
        <v>3</v>
      </c>
      <c r="BF8" s="52" t="n">
        <f aca="false">ASSUMPTIONS!BE33</f>
        <v>3</v>
      </c>
      <c r="BG8" s="52" t="n">
        <f aca="false">ASSUMPTIONS!BF33</f>
        <v>3</v>
      </c>
      <c r="BH8" s="52" t="n">
        <f aca="false">ASSUMPTIONS!BG33</f>
        <v>3</v>
      </c>
      <c r="BI8" s="52" t="n">
        <f aca="false">ASSUMPTIONS!BH33</f>
        <v>3</v>
      </c>
      <c r="BJ8" s="52" t="n">
        <f aca="false">ASSUMPTIONS!BI33</f>
        <v>3</v>
      </c>
      <c r="BK8" s="52" t="n">
        <f aca="false">ASSUMPTIONS!BJ33</f>
        <v>3</v>
      </c>
      <c r="BL8" s="52" t="n">
        <f aca="false">ASSUMPTIONS!BK33</f>
        <v>3</v>
      </c>
      <c r="BM8" s="52" t="n">
        <f aca="false">ASSUMPTIONS!BL33</f>
        <v>3</v>
      </c>
      <c r="BN8" s="52" t="n">
        <f aca="false">ASSUMPTIONS!BM33</f>
        <v>3</v>
      </c>
      <c r="BO8" s="52" t="n">
        <f aca="false">ASSUMPTIONS!BN33</f>
        <v>3</v>
      </c>
      <c r="BP8" s="52" t="n">
        <f aca="false">ASSUMPTIONS!BO33</f>
        <v>3</v>
      </c>
      <c r="BQ8" s="52" t="n">
        <f aca="false">ASSUMPTIONS!BP33</f>
        <v>3</v>
      </c>
      <c r="BR8" s="52" t="n">
        <f aca="false">ASSUMPTIONS!BQ33</f>
        <v>3</v>
      </c>
      <c r="BS8" s="52" t="n">
        <f aca="false">ASSUMPTIONS!BR33</f>
        <v>3</v>
      </c>
      <c r="BT8" s="52" t="n">
        <f aca="false">ASSUMPTIONS!BS33</f>
        <v>3</v>
      </c>
      <c r="BU8" s="52" t="n">
        <f aca="false">ASSUMPTIONS!BT33</f>
        <v>3</v>
      </c>
      <c r="BV8" s="52" t="n">
        <f aca="false">ASSUMPTIONS!BU33</f>
        <v>3</v>
      </c>
      <c r="BW8" s="52" t="n">
        <f aca="false">ASSUMPTIONS!BV33</f>
        <v>3</v>
      </c>
      <c r="BX8" s="52" t="n">
        <f aca="false">ASSUMPTIONS!BW33</f>
        <v>3</v>
      </c>
      <c r="BY8" s="52" t="n">
        <f aca="false">ASSUMPTIONS!BX33</f>
        <v>3</v>
      </c>
      <c r="BZ8" s="52" t="n">
        <f aca="false">ASSUMPTIONS!BY33</f>
        <v>3</v>
      </c>
      <c r="CA8" s="52" t="n">
        <f aca="false">ASSUMPTIONS!BZ33</f>
        <v>3</v>
      </c>
      <c r="CB8" s="52" t="n">
        <f aca="false">ASSUMPTIONS!CA33</f>
        <v>3</v>
      </c>
      <c r="CC8" s="52" t="n">
        <f aca="false">ASSUMPTIONS!CB33</f>
        <v>3</v>
      </c>
      <c r="CD8" s="52" t="n">
        <f aca="false">ASSUMPTIONS!CC33</f>
        <v>3</v>
      </c>
      <c r="CE8" s="52" t="n">
        <f aca="false">ASSUMPTIONS!CD33</f>
        <v>3</v>
      </c>
      <c r="CF8" s="52" t="n">
        <f aca="false">ASSUMPTIONS!CE33</f>
        <v>3</v>
      </c>
      <c r="CG8" s="52" t="n">
        <f aca="false">ASSUMPTIONS!CF33</f>
        <v>3</v>
      </c>
      <c r="CH8" s="52" t="n">
        <f aca="false">ASSUMPTIONS!CG33</f>
        <v>3</v>
      </c>
      <c r="CI8" s="52" t="n">
        <f aca="false">ASSUMPTIONS!CH33</f>
        <v>3</v>
      </c>
      <c r="CJ8" s="52" t="n">
        <f aca="false">ASSUMPTIONS!CI33</f>
        <v>3</v>
      </c>
      <c r="CK8" s="52" t="n">
        <f aca="false">ASSUMPTIONS!CJ33</f>
        <v>3</v>
      </c>
      <c r="CL8" s="52" t="n">
        <f aca="false">ASSUMPTIONS!CK33</f>
        <v>3</v>
      </c>
      <c r="CM8" s="52" t="n">
        <f aca="false">ASSUMPTIONS!CL33</f>
        <v>3</v>
      </c>
      <c r="CN8" s="52" t="n">
        <f aca="false">ASSUMPTIONS!CM33</f>
        <v>3</v>
      </c>
      <c r="CO8" s="52" t="n">
        <f aca="false">ASSUMPTIONS!CN33</f>
        <v>3</v>
      </c>
      <c r="CP8" s="52" t="n">
        <f aca="false">ASSUMPTIONS!CO33</f>
        <v>3</v>
      </c>
      <c r="CQ8" s="52" t="n">
        <f aca="false">ASSUMPTIONS!CP33</f>
        <v>3</v>
      </c>
      <c r="CR8" s="52" t="n">
        <f aca="false">ASSUMPTIONS!CQ33</f>
        <v>3</v>
      </c>
      <c r="CS8" s="52" t="n">
        <f aca="false">ASSUMPTIONS!CR33</f>
        <v>3</v>
      </c>
      <c r="CT8" s="52" t="n">
        <f aca="false">ASSUMPTIONS!CS33</f>
        <v>3</v>
      </c>
      <c r="CU8" s="52" t="n">
        <f aca="false">ASSUMPTIONS!CT33</f>
        <v>3</v>
      </c>
      <c r="CV8" s="52" t="n">
        <f aca="false">ASSUMPTIONS!CU33</f>
        <v>3</v>
      </c>
      <c r="CW8" s="52" t="n">
        <f aca="false">ASSUMPTIONS!CV33</f>
        <v>3</v>
      </c>
    </row>
    <row r="9" customFormat="false" ht="17" hidden="false" customHeight="false" outlineLevel="0" collapsed="false">
      <c r="C9" s="0" t="s">
        <v>137</v>
      </c>
      <c r="D9" s="47" t="n">
        <f aca="false">(BENCHMARKS!E33*1000)/12</f>
        <v>1333.33333333333</v>
      </c>
      <c r="F9" s="47" t="n">
        <f aca="false">IF(ISERROR(F13/F46*1000),0,F13/F46*1000)</f>
        <v>1000</v>
      </c>
      <c r="G9" s="47" t="n">
        <f aca="false">IF(ISERROR(G13/G46*1000),0,G13/G46*1000)</f>
        <v>1000</v>
      </c>
      <c r="H9" s="47" t="n">
        <f aca="false">IF(ISERROR(H13/H46*1000),0,H13/H46*1000)</f>
        <v>1000</v>
      </c>
      <c r="I9" s="47" t="n">
        <f aca="false">IF(ISERROR(I13/I46*1000),0,I13/I46*1000)</f>
        <v>1000</v>
      </c>
      <c r="J9" s="47" t="n">
        <f aca="false">IF(ISERROR(J13/J46*1000),0,J13/J46*1000)</f>
        <v>1000</v>
      </c>
      <c r="K9" s="47" t="n">
        <f aca="false">IF(ISERROR(K13/K46*1000),0,K13/K46*1000)</f>
        <v>1000</v>
      </c>
      <c r="L9" s="47" t="n">
        <f aca="false">IF(ISERROR(L13/L46*1000),0,L13/L46*1000)</f>
        <v>1000</v>
      </c>
      <c r="M9" s="47" t="n">
        <f aca="false">IF(ISERROR(M13/M46*1000),0,M13/M46*1000)</f>
        <v>1000</v>
      </c>
      <c r="N9" s="47" t="n">
        <f aca="false">IF(ISERROR(N13/N46*1000),0,N13/N46*1000)</f>
        <v>1000</v>
      </c>
      <c r="O9" s="47" t="n">
        <f aca="false">IF(ISERROR(O13/O46*1000),0,O13/O46*1000)</f>
        <v>3000</v>
      </c>
      <c r="P9" s="47" t="n">
        <f aca="false">IF(ISERROR(P13/P46*1000),0,P13/P46*1000)</f>
        <v>3000</v>
      </c>
      <c r="Q9" s="47" t="n">
        <f aca="false">IF(ISERROR(Q13/Q46*1000),0,Q13/Q46*1000)</f>
        <v>3000</v>
      </c>
      <c r="R9" s="47" t="n">
        <f aca="false">IF(ISERROR(R13/R46*1000),0,R13/R46*1000)</f>
        <v>3000</v>
      </c>
      <c r="S9" s="47" t="n">
        <f aca="false">IF(ISERROR(S13/S46*1000),0,S13/S46*1000)</f>
        <v>3000</v>
      </c>
      <c r="T9" s="47" t="n">
        <f aca="false">IF(ISERROR(T13/T46*1000),0,T13/T46*1000)</f>
        <v>3000</v>
      </c>
      <c r="U9" s="47" t="n">
        <f aca="false">U13/U46*1000</f>
        <v>3000</v>
      </c>
      <c r="V9" s="47" t="n">
        <f aca="false">V13/V46*1000</f>
        <v>3000</v>
      </c>
      <c r="W9" s="47" t="n">
        <f aca="false">W13/W46*1000</f>
        <v>3000</v>
      </c>
      <c r="X9" s="47" t="n">
        <f aca="false">X13/X46*1000</f>
        <v>3000</v>
      </c>
      <c r="Y9" s="47" t="n">
        <f aca="false">Y13/Y46*1000</f>
        <v>3000</v>
      </c>
      <c r="Z9" s="47" t="n">
        <f aca="false">Z13/Z46*1000</f>
        <v>3000</v>
      </c>
      <c r="AA9" s="47" t="n">
        <f aca="false">AA13/AA46*1000</f>
        <v>3000</v>
      </c>
      <c r="AB9" s="47" t="n">
        <f aca="false">AB13/AB46*1000</f>
        <v>3000</v>
      </c>
      <c r="AC9" s="47" t="n">
        <f aca="false">AC13/AC46*1000</f>
        <v>3000</v>
      </c>
      <c r="AD9" s="47" t="n">
        <f aca="false">AD13/AD46*1000</f>
        <v>3000</v>
      </c>
      <c r="AE9" s="47" t="n">
        <f aca="false">AE13/AE46*1000</f>
        <v>3000</v>
      </c>
      <c r="AF9" s="47" t="n">
        <f aca="false">AF13/AF46*1000</f>
        <v>3000</v>
      </c>
      <c r="AG9" s="47" t="n">
        <f aca="false">AG13/AG46*1000</f>
        <v>3000</v>
      </c>
      <c r="AH9" s="47" t="n">
        <f aca="false">AH13/AH46*1000</f>
        <v>3000</v>
      </c>
      <c r="AI9" s="47" t="n">
        <f aca="false">AI13/AI46*1000</f>
        <v>3000</v>
      </c>
      <c r="AJ9" s="47" t="n">
        <f aca="false">AJ13/AJ46*1000</f>
        <v>3000</v>
      </c>
      <c r="AK9" s="47" t="n">
        <f aca="false">AK13/AK46*1000</f>
        <v>3000</v>
      </c>
      <c r="AL9" s="47" t="n">
        <f aca="false">AL13/AL46*1000</f>
        <v>3000</v>
      </c>
      <c r="AM9" s="47" t="n">
        <f aca="false">AM13/AM46*1000</f>
        <v>3000</v>
      </c>
      <c r="AN9" s="47" t="n">
        <f aca="false">AN13/AN46*1000</f>
        <v>3000</v>
      </c>
      <c r="AO9" s="47" t="n">
        <f aca="false">AO13/AO46*1000</f>
        <v>3000</v>
      </c>
      <c r="AP9" s="47" t="n">
        <f aca="false">AP13/AP46*1000</f>
        <v>3000</v>
      </c>
      <c r="AQ9" s="47" t="n">
        <f aca="false">AQ13/AQ46*1000</f>
        <v>3000</v>
      </c>
      <c r="AR9" s="47" t="n">
        <f aca="false">AR13/AR46*1000</f>
        <v>3000</v>
      </c>
      <c r="AS9" s="47" t="n">
        <f aca="false">AS13/AS46*1000</f>
        <v>3000</v>
      </c>
      <c r="AT9" s="47" t="n">
        <f aca="false">AT13/AT46*1000</f>
        <v>3000</v>
      </c>
      <c r="AU9" s="47" t="n">
        <f aca="false">AU13/AU46*1000</f>
        <v>3000</v>
      </c>
      <c r="AV9" s="47" t="n">
        <f aca="false">AV13/AV46*1000</f>
        <v>3000</v>
      </c>
      <c r="AW9" s="47" t="n">
        <f aca="false">AW13/AW46*1000</f>
        <v>3000</v>
      </c>
      <c r="AX9" s="47" t="n">
        <f aca="false">AX13/AX46*1000</f>
        <v>3000</v>
      </c>
      <c r="AY9" s="47" t="n">
        <f aca="false">AY13/AY46*1000</f>
        <v>3000</v>
      </c>
      <c r="AZ9" s="47" t="n">
        <f aca="false">AZ13/AZ46*1000</f>
        <v>3000</v>
      </c>
      <c r="BA9" s="47" t="n">
        <f aca="false">BA13/BA46*1000</f>
        <v>3000</v>
      </c>
      <c r="BB9" s="47" t="n">
        <f aca="false">BB13/BB46*1000</f>
        <v>3000</v>
      </c>
      <c r="BC9" s="47" t="n">
        <f aca="false">BC13/BC46*1000</f>
        <v>3000</v>
      </c>
      <c r="BD9" s="47" t="n">
        <f aca="false">BD13/BD46*1000</f>
        <v>3000</v>
      </c>
      <c r="BE9" s="47" t="n">
        <f aca="false">BE13/BE46*1000</f>
        <v>3000</v>
      </c>
      <c r="BF9" s="47" t="n">
        <f aca="false">BF13/BF46*1000</f>
        <v>3000</v>
      </c>
      <c r="BG9" s="47" t="n">
        <f aca="false">BG13/BG46*1000</f>
        <v>3000</v>
      </c>
      <c r="BH9" s="47" t="n">
        <f aca="false">BH13/BH46*1000</f>
        <v>3000</v>
      </c>
      <c r="BI9" s="47" t="n">
        <f aca="false">BI13/BI46*1000</f>
        <v>3000</v>
      </c>
      <c r="BJ9" s="47" t="n">
        <f aca="false">BJ13/BJ46*1000</f>
        <v>3000</v>
      </c>
      <c r="BK9" s="47" t="n">
        <f aca="false">BK13/BK46*1000</f>
        <v>3000</v>
      </c>
      <c r="BL9" s="47" t="n">
        <f aca="false">BL13/BL46*1000</f>
        <v>3000</v>
      </c>
      <c r="BM9" s="47" t="n">
        <f aca="false">BM13/BM46*1000</f>
        <v>3000</v>
      </c>
      <c r="BN9" s="47" t="n">
        <f aca="false">BN13/BN46*1000</f>
        <v>3000</v>
      </c>
      <c r="BO9" s="47" t="n">
        <f aca="false">BO13/BO46*1000</f>
        <v>3000</v>
      </c>
      <c r="BP9" s="47" t="n">
        <f aca="false">BP13/BP46*1000</f>
        <v>3000</v>
      </c>
      <c r="BQ9" s="47" t="n">
        <f aca="false">BQ13/BQ46*1000</f>
        <v>3000</v>
      </c>
      <c r="BR9" s="47" t="n">
        <f aca="false">BR13/BR46*1000</f>
        <v>3000</v>
      </c>
      <c r="BS9" s="47" t="n">
        <f aca="false">BS13/BS46*1000</f>
        <v>3000</v>
      </c>
      <c r="BT9" s="47" t="n">
        <f aca="false">BT13/BT46*1000</f>
        <v>3000</v>
      </c>
      <c r="BU9" s="47" t="n">
        <f aca="false">BU13/BU46*1000</f>
        <v>3000</v>
      </c>
      <c r="BV9" s="47" t="n">
        <f aca="false">BV13/BV46*1000</f>
        <v>3000</v>
      </c>
      <c r="BW9" s="47" t="n">
        <f aca="false">BW13/BW46*1000</f>
        <v>3000</v>
      </c>
      <c r="BX9" s="47" t="n">
        <f aca="false">BX13/BX46*1000</f>
        <v>3000</v>
      </c>
      <c r="BY9" s="47" t="n">
        <f aca="false">BY13/BY46*1000</f>
        <v>3000</v>
      </c>
      <c r="BZ9" s="47" t="n">
        <f aca="false">BZ13/BZ46*1000</f>
        <v>3000</v>
      </c>
      <c r="CA9" s="47" t="n">
        <f aca="false">CA13/CA46*1000</f>
        <v>3000</v>
      </c>
      <c r="CB9" s="47" t="n">
        <f aca="false">CB13/CB46*1000</f>
        <v>3000</v>
      </c>
      <c r="CC9" s="47" t="n">
        <f aca="false">CC13/CC46*1000</f>
        <v>3000</v>
      </c>
      <c r="CD9" s="47" t="n">
        <f aca="false">CD13/CD46*1000</f>
        <v>3000</v>
      </c>
      <c r="CE9" s="47" t="n">
        <f aca="false">CE13/CE46*1000</f>
        <v>3000</v>
      </c>
      <c r="CF9" s="47" t="n">
        <f aca="false">CF13/CF46*1000</f>
        <v>3000</v>
      </c>
      <c r="CG9" s="47" t="n">
        <f aca="false">CG13/CG46*1000</f>
        <v>3000</v>
      </c>
      <c r="CH9" s="47" t="n">
        <f aca="false">CH13/CH46*1000</f>
        <v>3000</v>
      </c>
      <c r="CI9" s="47" t="n">
        <f aca="false">CI13/CI46*1000</f>
        <v>3000</v>
      </c>
      <c r="CJ9" s="47" t="n">
        <f aca="false">CJ13/CJ46*1000</f>
        <v>3000</v>
      </c>
      <c r="CK9" s="47" t="n">
        <f aca="false">CK13/CK46*1000</f>
        <v>3000</v>
      </c>
      <c r="CL9" s="47" t="n">
        <f aca="false">CL13/CL46*1000</f>
        <v>3000</v>
      </c>
      <c r="CM9" s="47" t="n">
        <f aca="false">CM13/CM46*1000</f>
        <v>3000</v>
      </c>
      <c r="CN9" s="47" t="n">
        <f aca="false">CN13/CN46*1000</f>
        <v>3000</v>
      </c>
      <c r="CO9" s="47" t="n">
        <f aca="false">CO13/CO46*1000</f>
        <v>3000</v>
      </c>
      <c r="CP9" s="47" t="n">
        <f aca="false">CP13/CP46*1000</f>
        <v>3000</v>
      </c>
      <c r="CQ9" s="47" t="n">
        <f aca="false">CQ13/CQ46*1000</f>
        <v>3000</v>
      </c>
      <c r="CR9" s="47" t="n">
        <f aca="false">CR13/CR46*1000</f>
        <v>3000</v>
      </c>
      <c r="CS9" s="47" t="n">
        <f aca="false">CS13/CS46*1000</f>
        <v>3000</v>
      </c>
      <c r="CT9" s="47" t="n">
        <f aca="false">CT13/CT46*1000</f>
        <v>3000</v>
      </c>
      <c r="CU9" s="47" t="n">
        <f aca="false">CU13/CU46*1000</f>
        <v>3000</v>
      </c>
      <c r="CV9" s="47" t="n">
        <f aca="false">CV13/CV46*1000</f>
        <v>3000</v>
      </c>
      <c r="CW9" s="47" t="n">
        <f aca="false">CW13/CW46*1000</f>
        <v>3000</v>
      </c>
    </row>
    <row r="10" customFormat="false" ht="17" hidden="false" customHeight="false" outlineLevel="0" collapsed="false">
      <c r="C10" s="0" t="s">
        <v>138</v>
      </c>
      <c r="D10" s="47" t="n">
        <f aca="false">IF(ISERROR(D19/D45*1000),0,D19/D45*1000)</f>
        <v>1717.94871794872</v>
      </c>
      <c r="F10" s="47" t="n">
        <f aca="false">IF(ISERROR(F19/F45*1000),0,F19/F45*1000)</f>
        <v>1246.25</v>
      </c>
      <c r="G10" s="47" t="n">
        <f aca="false">IF(ISERROR(G19/G45*1000),0,G19/G45*1000)</f>
        <v>1164.16666666667</v>
      </c>
      <c r="H10" s="47" t="n">
        <f aca="false">IF(ISERROR(H19/H45*1000),0,H19/H45*1000)</f>
        <v>1123.125</v>
      </c>
      <c r="I10" s="47" t="n">
        <f aca="false">IF(ISERROR(I19/I45*1000),0,I19/I45*1000)</f>
        <v>1098.5</v>
      </c>
      <c r="J10" s="47" t="n">
        <f aca="false">IF(ISERROR(J19/J45*1000),0,J19/J45*1000)</f>
        <v>1082.08333333333</v>
      </c>
      <c r="K10" s="47" t="n">
        <f aca="false">IF(ISERROR(K19/K45*1000),0,K19/K45*1000)</f>
        <v>1070.35714285714</v>
      </c>
      <c r="L10" s="47" t="n">
        <f aca="false">IF(ISERROR(L19/L45*1000),0,L19/L45*1000)</f>
        <v>1061.5625</v>
      </c>
      <c r="M10" s="47" t="n">
        <f aca="false">IF(ISERROR(M19/M45*1000),0,M19/M45*1000)</f>
        <v>1054.72222222222</v>
      </c>
      <c r="N10" s="47" t="n">
        <f aca="false">IF(ISERROR(N19/N45*1000),0,N19/N45*1000)</f>
        <v>1049.25</v>
      </c>
      <c r="O10" s="47" t="n">
        <f aca="false">IF(ISERROR(O19/O45*1000),0,O19/O45*1000)</f>
        <v>1226.59090909091</v>
      </c>
      <c r="P10" s="47" t="n">
        <f aca="false">IF(ISERROR(P19/P45*1000),0,P19/P45*1000)</f>
        <v>1499.42307692308</v>
      </c>
      <c r="Q10" s="47" t="n">
        <f aca="false">IF(ISERROR(Q19/Q45*1000),0,Q19/Q45*1000)</f>
        <v>1699.5</v>
      </c>
      <c r="R10" s="47" t="n">
        <f aca="false">IF(ISERROR(R19/R45*1000),0,R19/R45*1000)</f>
        <v>1852.5</v>
      </c>
      <c r="S10" s="47" t="n">
        <f aca="false">IF(ISERROR(S19/S45*1000),0,S19/S45*1000)</f>
        <v>1973.28947368421</v>
      </c>
      <c r="T10" s="47" t="n">
        <f aca="false">T19/T45*1000</f>
        <v>2071.07142857143</v>
      </c>
      <c r="U10" s="47" t="n">
        <f aca="false">U19/U45*1000</f>
        <v>2151.84782608696</v>
      </c>
      <c r="V10" s="47" t="n">
        <f aca="false">V19/V45*1000</f>
        <v>2219.7</v>
      </c>
      <c r="W10" s="47" t="n">
        <f aca="false">W19/W45*1000</f>
        <v>2277.5</v>
      </c>
      <c r="X10" s="47" t="n">
        <f aca="false">X19/X45*1000</f>
        <v>2327.3275862069</v>
      </c>
      <c r="Y10" s="47" t="n">
        <f aca="false">Y19/Y45*1000</f>
        <v>2370.72580645161</v>
      </c>
      <c r="Z10" s="47" t="n">
        <f aca="false">Z19/Z45*1000</f>
        <v>2408.86363636364</v>
      </c>
      <c r="AA10" s="47" t="n">
        <f aca="false">AA19/AA45*1000</f>
        <v>2442.64285714286</v>
      </c>
      <c r="AB10" s="47" t="n">
        <f aca="false">AB19/AB45*1000</f>
        <v>2472.77027027027</v>
      </c>
      <c r="AC10" s="47" t="n">
        <f aca="false">AC19/AC45*1000</f>
        <v>2499.80769230769</v>
      </c>
      <c r="AD10" s="47" t="n">
        <f aca="false">AD19/AD45*1000</f>
        <v>2524.20731707317</v>
      </c>
      <c r="AE10" s="47" t="n">
        <f aca="false">AE19/AE45*1000</f>
        <v>2546.33720930233</v>
      </c>
      <c r="AF10" s="47" t="n">
        <f aca="false">AF19/AF45*1000</f>
        <v>2566.5</v>
      </c>
      <c r="AG10" s="47" t="n">
        <f aca="false">AG19/AG45*1000</f>
        <v>2584.94680851064</v>
      </c>
      <c r="AH10" s="47" t="n">
        <f aca="false">AH19/AH45*1000</f>
        <v>2601.88775510204</v>
      </c>
      <c r="AI10" s="47" t="n">
        <f aca="false">AI19/AI45*1000</f>
        <v>2617.5</v>
      </c>
      <c r="AJ10" s="47" t="n">
        <f aca="false">AJ19/AJ45*1000</f>
        <v>2638.75</v>
      </c>
      <c r="AK10" s="47" t="n">
        <f aca="false">AK19/AK45*1000</f>
        <v>2657.76315789474</v>
      </c>
      <c r="AL10" s="47" t="n">
        <f aca="false">AL19/AL45*1000</f>
        <v>2674.875</v>
      </c>
      <c r="AM10" s="47" t="n">
        <f aca="false">AM19/AM45*1000</f>
        <v>2690.35714285714</v>
      </c>
      <c r="AN10" s="47" t="n">
        <f aca="false">AN19/AN45*1000</f>
        <v>2704.43181818182</v>
      </c>
      <c r="AO10" s="47" t="n">
        <f aca="false">AO19/AO45*1000</f>
        <v>2717.28260869565</v>
      </c>
      <c r="AP10" s="47" t="n">
        <f aca="false">AP19/AP45*1000</f>
        <v>2729.0625</v>
      </c>
      <c r="AQ10" s="47" t="n">
        <f aca="false">AQ19/AQ45*1000</f>
        <v>2739.9</v>
      </c>
      <c r="AR10" s="47" t="n">
        <f aca="false">AR19/AR45*1000</f>
        <v>2749.90384615385</v>
      </c>
      <c r="AS10" s="47" t="n">
        <f aca="false">AS19/AS45*1000</f>
        <v>2759.16666666667</v>
      </c>
      <c r="AT10" s="47" t="n">
        <f aca="false">AT19/AT45*1000</f>
        <v>2767.76785714286</v>
      </c>
      <c r="AU10" s="47" t="n">
        <f aca="false">AU19/AU45*1000</f>
        <v>2775.77586206897</v>
      </c>
      <c r="AV10" s="47" t="n">
        <f aca="false">AV19/AV45*1000</f>
        <v>2783.25</v>
      </c>
      <c r="AW10" s="47" t="n">
        <f aca="false">AW19/AW45*1000</f>
        <v>2790.24193548387</v>
      </c>
      <c r="AX10" s="47" t="n">
        <f aca="false">AX19/AX45*1000</f>
        <v>2796.796875</v>
      </c>
      <c r="AY10" s="47" t="n">
        <f aca="false">AY19/AY45*1000</f>
        <v>2802.95454545455</v>
      </c>
      <c r="AZ10" s="47" t="n">
        <f aca="false">AZ19/AZ45*1000</f>
        <v>2808.75</v>
      </c>
      <c r="BA10" s="47" t="n">
        <f aca="false">BA19/BA45*1000</f>
        <v>2841.27403846154</v>
      </c>
      <c r="BB10" s="47" t="n">
        <f aca="false">BB19/BB45*1000</f>
        <v>2872.57075471698</v>
      </c>
      <c r="BC10" s="47" t="n">
        <f aca="false">BC19/BC45*1000</f>
        <v>2902.70833333333</v>
      </c>
      <c r="BD10" s="47" t="n">
        <f aca="false">BD19/BD45*1000</f>
        <v>2931.75</v>
      </c>
      <c r="BE10" s="47" t="n">
        <f aca="false">BE19/BE45*1000</f>
        <v>2959.75446428571</v>
      </c>
      <c r="BF10" s="47" t="n">
        <f aca="false">BF19/BF45*1000</f>
        <v>2986.77631578947</v>
      </c>
      <c r="BG10" s="47" t="n">
        <f aca="false">BG19/BG45*1000</f>
        <v>3012.86637931034</v>
      </c>
      <c r="BH10" s="47" t="n">
        <f aca="false">BH19/BH45*1000</f>
        <v>3038.07203389831</v>
      </c>
      <c r="BI10" s="47" t="n">
        <f aca="false">BI19/BI45*1000</f>
        <v>3062.4375</v>
      </c>
      <c r="BJ10" s="47" t="n">
        <f aca="false">BJ19/BJ45*1000</f>
        <v>3086.00409836066</v>
      </c>
      <c r="BK10" s="47" t="n">
        <f aca="false">BK19/BK45*1000</f>
        <v>3108.81048387097</v>
      </c>
      <c r="BL10" s="47" t="n">
        <f aca="false">BL19/BL45*1000</f>
        <v>3130.89285714286</v>
      </c>
      <c r="BM10" s="47" t="n">
        <f aca="false">BM19/BM45*1000</f>
        <v>3152.28515625</v>
      </c>
      <c r="BN10" s="47" t="n">
        <f aca="false">BN19/BN45*1000</f>
        <v>3173.01923076923</v>
      </c>
      <c r="BO10" s="47" t="n">
        <f aca="false">BO19/BO45*1000</f>
        <v>3193.125</v>
      </c>
      <c r="BP10" s="47" t="n">
        <f aca="false">BP19/BP45*1000</f>
        <v>3212.63059701493</v>
      </c>
      <c r="BQ10" s="47" t="n">
        <f aca="false">BQ19/BQ45*1000</f>
        <v>3231.5625</v>
      </c>
      <c r="BR10" s="47" t="n">
        <f aca="false">BR19/BR45*1000</f>
        <v>3249.94565217391</v>
      </c>
      <c r="BS10" s="47" t="n">
        <f aca="false">BS19/BS45*1000</f>
        <v>3267.80357142857</v>
      </c>
      <c r="BT10" s="47" t="n">
        <f aca="false">BT19/BT45*1000</f>
        <v>3285.15845070423</v>
      </c>
      <c r="BU10" s="47" t="n">
        <f aca="false">BU19/BU45*1000</f>
        <v>3302.03125</v>
      </c>
      <c r="BV10" s="47" t="n">
        <f aca="false">BV19/BV45*1000</f>
        <v>3318.44178082192</v>
      </c>
      <c r="BW10" s="47" t="n">
        <f aca="false">BW19/BW45*1000</f>
        <v>3334.40878378378</v>
      </c>
      <c r="BX10" s="47" t="n">
        <f aca="false">BX19/BX45*1000</f>
        <v>3349.95</v>
      </c>
      <c r="BY10" s="47" t="n">
        <f aca="false">BY19/BY45*1000</f>
        <v>3365.08223684211</v>
      </c>
      <c r="BZ10" s="47" t="n">
        <f aca="false">BZ19/BZ45*1000</f>
        <v>3379.82142857143</v>
      </c>
      <c r="CA10" s="47" t="n">
        <f aca="false">CA19/CA45*1000</f>
        <v>3394.18269230769</v>
      </c>
      <c r="CB10" s="47" t="n">
        <f aca="false">CB19/CB45*1000</f>
        <v>3408.18037974684</v>
      </c>
      <c r="CC10" s="47" t="n">
        <f aca="false">CC19/CC45*1000</f>
        <v>3421.828125</v>
      </c>
      <c r="CD10" s="47" t="n">
        <f aca="false">CD19/CD45*1000</f>
        <v>3435.13888888889</v>
      </c>
      <c r="CE10" s="47" t="n">
        <f aca="false">CE19/CE45*1000</f>
        <v>3448.125</v>
      </c>
      <c r="CF10" s="47" t="n">
        <f aca="false">CF19/CF45*1000</f>
        <v>3460.79819277109</v>
      </c>
      <c r="CG10" s="47" t="n">
        <f aca="false">CG19/CG45*1000</f>
        <v>3473.16964285714</v>
      </c>
      <c r="CH10" s="47" t="n">
        <f aca="false">CH19/CH45*1000</f>
        <v>3485.25</v>
      </c>
      <c r="CI10" s="47" t="n">
        <f aca="false">CI19/CI45*1000</f>
        <v>3497.04941860465</v>
      </c>
      <c r="CJ10" s="47" t="n">
        <f aca="false">CJ19/CJ45*1000</f>
        <v>3508.5775862069</v>
      </c>
      <c r="CK10" s="47" t="n">
        <f aca="false">CK19/CK45*1000</f>
        <v>3519.84375</v>
      </c>
      <c r="CL10" s="47" t="n">
        <f aca="false">CL19/CL45*1000</f>
        <v>3530.85674157303</v>
      </c>
      <c r="CM10" s="47" t="n">
        <f aca="false">CM19/CM45*1000</f>
        <v>3541.625</v>
      </c>
      <c r="CN10" s="47" t="n">
        <f aca="false">CN19/CN45*1000</f>
        <v>3552.15659340659</v>
      </c>
      <c r="CO10" s="47" t="n">
        <f aca="false">CO19/CO45*1000</f>
        <v>3562.45923913044</v>
      </c>
      <c r="CP10" s="47" t="n">
        <f aca="false">CP19/CP45*1000</f>
        <v>3572.54032258065</v>
      </c>
      <c r="CQ10" s="47" t="n">
        <f aca="false">CQ19/CQ45*1000</f>
        <v>3582.40691489362</v>
      </c>
      <c r="CR10" s="47" t="n">
        <f aca="false">CR19/CR45*1000</f>
        <v>3592.06578947368</v>
      </c>
      <c r="CS10" s="47" t="n">
        <f aca="false">CS19/CS45*1000</f>
        <v>3601.5234375</v>
      </c>
      <c r="CT10" s="47" t="n">
        <f aca="false">CT19/CT45*1000</f>
        <v>3610.78608247423</v>
      </c>
      <c r="CU10" s="47" t="n">
        <f aca="false">CU19/CU45*1000</f>
        <v>3619.85969387755</v>
      </c>
      <c r="CV10" s="47" t="n">
        <f aca="false">CV19/CV45*1000</f>
        <v>3628.75</v>
      </c>
      <c r="CW10" s="47" t="n">
        <f aca="false">CW19/CW45*1000</f>
        <v>3637.4625</v>
      </c>
    </row>
    <row r="12" customFormat="false" ht="17" hidden="false" customHeight="false" outlineLevel="0" collapsed="false">
      <c r="A12" s="0" t="s">
        <v>104</v>
      </c>
      <c r="B12" s="50" t="s">
        <v>139</v>
      </c>
      <c r="C12" s="50"/>
      <c r="D12" s="50"/>
      <c r="E12" s="33" t="n">
        <f aca="false">E$7</f>
        <v>44378</v>
      </c>
      <c r="F12" s="33" t="n">
        <f aca="false">F$7</f>
        <v>44409</v>
      </c>
      <c r="G12" s="33" t="n">
        <f aca="false">G$7</f>
        <v>44440</v>
      </c>
      <c r="H12" s="33" t="n">
        <f aca="false">H$7</f>
        <v>44470</v>
      </c>
      <c r="I12" s="33" t="n">
        <f aca="false">I$7</f>
        <v>44501</v>
      </c>
      <c r="J12" s="33" t="n">
        <f aca="false">J$7</f>
        <v>44531</v>
      </c>
      <c r="K12" s="33" t="n">
        <f aca="false">K$7</f>
        <v>44562</v>
      </c>
      <c r="L12" s="33" t="n">
        <f aca="false">L$7</f>
        <v>44593</v>
      </c>
      <c r="M12" s="33" t="n">
        <f aca="false">M$7</f>
        <v>44621</v>
      </c>
      <c r="N12" s="33" t="n">
        <f aca="false">N$7</f>
        <v>44652</v>
      </c>
      <c r="O12" s="33" t="n">
        <f aca="false">O$7</f>
        <v>44682</v>
      </c>
      <c r="P12" s="33" t="n">
        <f aca="false">P$7</f>
        <v>44713</v>
      </c>
      <c r="Q12" s="33" t="n">
        <f aca="false">Q$7</f>
        <v>44743</v>
      </c>
      <c r="R12" s="33" t="n">
        <f aca="false">R$7</f>
        <v>44774</v>
      </c>
      <c r="S12" s="33" t="n">
        <f aca="false">S$7</f>
        <v>44805</v>
      </c>
      <c r="T12" s="33" t="n">
        <f aca="false">T$7</f>
        <v>44835</v>
      </c>
      <c r="U12" s="33" t="n">
        <f aca="false">U$7</f>
        <v>44866</v>
      </c>
      <c r="V12" s="33" t="n">
        <f aca="false">V$7</f>
        <v>44896</v>
      </c>
      <c r="W12" s="33" t="n">
        <f aca="false">W$7</f>
        <v>44927</v>
      </c>
      <c r="X12" s="33" t="n">
        <f aca="false">X$7</f>
        <v>44958</v>
      </c>
      <c r="Y12" s="33" t="n">
        <f aca="false">Y$7</f>
        <v>44986</v>
      </c>
      <c r="Z12" s="33" t="n">
        <f aca="false">Z$7</f>
        <v>45017</v>
      </c>
      <c r="AA12" s="33" t="n">
        <f aca="false">AA$7</f>
        <v>45047</v>
      </c>
      <c r="AB12" s="33" t="n">
        <f aca="false">AB$7</f>
        <v>45078</v>
      </c>
      <c r="AC12" s="33" t="n">
        <f aca="false">AC$7</f>
        <v>45108</v>
      </c>
      <c r="AD12" s="33" t="n">
        <f aca="false">AD$7</f>
        <v>45139</v>
      </c>
      <c r="AE12" s="33" t="n">
        <f aca="false">AE$7</f>
        <v>45170</v>
      </c>
      <c r="AF12" s="33" t="n">
        <f aca="false">AF$7</f>
        <v>45200</v>
      </c>
      <c r="AG12" s="33" t="n">
        <f aca="false">AG$7</f>
        <v>45231</v>
      </c>
      <c r="AH12" s="33" t="n">
        <f aca="false">AH$7</f>
        <v>45261</v>
      </c>
      <c r="AI12" s="33" t="n">
        <f aca="false">AI$7</f>
        <v>45292</v>
      </c>
      <c r="AJ12" s="33" t="n">
        <f aca="false">AJ$7</f>
        <v>45323</v>
      </c>
      <c r="AK12" s="33" t="n">
        <f aca="false">AK$7</f>
        <v>45352</v>
      </c>
      <c r="AL12" s="33" t="n">
        <f aca="false">AL$7</f>
        <v>45383</v>
      </c>
      <c r="AM12" s="33" t="n">
        <f aca="false">AM$7</f>
        <v>45413</v>
      </c>
      <c r="AN12" s="33" t="n">
        <f aca="false">AN$7</f>
        <v>45444</v>
      </c>
      <c r="AO12" s="33" t="n">
        <f aca="false">AO$7</f>
        <v>45474</v>
      </c>
      <c r="AP12" s="33" t="n">
        <f aca="false">AP$7</f>
        <v>45505</v>
      </c>
      <c r="AQ12" s="33" t="n">
        <f aca="false">AQ$7</f>
        <v>45536</v>
      </c>
      <c r="AR12" s="33" t="n">
        <f aca="false">AR$7</f>
        <v>45566</v>
      </c>
      <c r="AS12" s="33" t="n">
        <f aca="false">AS$7</f>
        <v>45597</v>
      </c>
      <c r="AT12" s="33" t="n">
        <f aca="false">AT$7</f>
        <v>45627</v>
      </c>
      <c r="AU12" s="33" t="n">
        <f aca="false">AU$7</f>
        <v>45658</v>
      </c>
      <c r="AV12" s="33" t="n">
        <f aca="false">AV$7</f>
        <v>45689</v>
      </c>
      <c r="AW12" s="33" t="n">
        <f aca="false">AW$7</f>
        <v>45717</v>
      </c>
      <c r="AX12" s="33" t="n">
        <f aca="false">AX$7</f>
        <v>45748</v>
      </c>
      <c r="AY12" s="33" t="n">
        <f aca="false">AY$7</f>
        <v>45778</v>
      </c>
      <c r="AZ12" s="33" t="n">
        <f aca="false">AZ$7</f>
        <v>45809</v>
      </c>
      <c r="BA12" s="33" t="n">
        <f aca="false">BA$7</f>
        <v>45839</v>
      </c>
      <c r="BB12" s="33" t="n">
        <f aca="false">BB$7</f>
        <v>45870</v>
      </c>
      <c r="BC12" s="33" t="n">
        <f aca="false">BC$7</f>
        <v>45901</v>
      </c>
      <c r="BD12" s="33" t="n">
        <f aca="false">BD$7</f>
        <v>45931</v>
      </c>
      <c r="BE12" s="33" t="n">
        <f aca="false">BE$7</f>
        <v>45962</v>
      </c>
      <c r="BF12" s="33" t="n">
        <f aca="false">BF$7</f>
        <v>45992</v>
      </c>
      <c r="BG12" s="33" t="n">
        <f aca="false">BG$7</f>
        <v>46023</v>
      </c>
      <c r="BH12" s="33" t="n">
        <f aca="false">BH$7</f>
        <v>46054</v>
      </c>
      <c r="BI12" s="33" t="n">
        <f aca="false">BI$7</f>
        <v>46082</v>
      </c>
      <c r="BJ12" s="33" t="n">
        <f aca="false">BJ$7</f>
        <v>46113</v>
      </c>
      <c r="BK12" s="33" t="n">
        <f aca="false">BK$7</f>
        <v>46143</v>
      </c>
      <c r="BL12" s="33" t="n">
        <f aca="false">BL$7</f>
        <v>46174</v>
      </c>
      <c r="BM12" s="33" t="n">
        <f aca="false">BM$7</f>
        <v>46204</v>
      </c>
      <c r="BN12" s="33" t="n">
        <f aca="false">BN$7</f>
        <v>46235</v>
      </c>
      <c r="BO12" s="33" t="n">
        <f aca="false">BO$7</f>
        <v>46266</v>
      </c>
      <c r="BP12" s="33" t="n">
        <f aca="false">BP$7</f>
        <v>46296</v>
      </c>
      <c r="BQ12" s="33" t="n">
        <f aca="false">BQ$7</f>
        <v>46327</v>
      </c>
      <c r="BR12" s="33" t="n">
        <f aca="false">BR$7</f>
        <v>46357</v>
      </c>
      <c r="BS12" s="33" t="n">
        <f aca="false">BS$7</f>
        <v>46388</v>
      </c>
      <c r="BT12" s="33" t="n">
        <f aca="false">BT$7</f>
        <v>46419</v>
      </c>
      <c r="BU12" s="33" t="n">
        <f aca="false">BU$7</f>
        <v>46447</v>
      </c>
      <c r="BV12" s="33" t="n">
        <f aca="false">BV$7</f>
        <v>46478</v>
      </c>
      <c r="BW12" s="33" t="n">
        <f aca="false">BW$7</f>
        <v>46508</v>
      </c>
      <c r="BX12" s="33" t="n">
        <f aca="false">BX$7</f>
        <v>46539</v>
      </c>
      <c r="BY12" s="33" t="n">
        <f aca="false">BY$7</f>
        <v>46569</v>
      </c>
      <c r="BZ12" s="33" t="n">
        <f aca="false">BZ$7</f>
        <v>46600</v>
      </c>
      <c r="CA12" s="33" t="n">
        <f aca="false">CA$7</f>
        <v>46631</v>
      </c>
      <c r="CB12" s="33" t="n">
        <f aca="false">CB$7</f>
        <v>46661</v>
      </c>
      <c r="CC12" s="33" t="n">
        <f aca="false">CC$7</f>
        <v>46692</v>
      </c>
      <c r="CD12" s="33" t="n">
        <f aca="false">CD$7</f>
        <v>46722</v>
      </c>
      <c r="CE12" s="33" t="n">
        <f aca="false">CE$7</f>
        <v>46753</v>
      </c>
      <c r="CF12" s="33" t="n">
        <f aca="false">CF$7</f>
        <v>46784</v>
      </c>
      <c r="CG12" s="33" t="n">
        <f aca="false">CG$7</f>
        <v>46813</v>
      </c>
      <c r="CH12" s="33" t="n">
        <f aca="false">CH$7</f>
        <v>46844</v>
      </c>
      <c r="CI12" s="33" t="n">
        <f aca="false">CI$7</f>
        <v>46874</v>
      </c>
      <c r="CJ12" s="33" t="n">
        <f aca="false">CJ$7</f>
        <v>46905</v>
      </c>
      <c r="CK12" s="33" t="n">
        <f aca="false">CK$7</f>
        <v>46935</v>
      </c>
      <c r="CL12" s="33" t="n">
        <f aca="false">CL$7</f>
        <v>46966</v>
      </c>
      <c r="CM12" s="33" t="n">
        <f aca="false">CM$7</f>
        <v>46997</v>
      </c>
      <c r="CN12" s="33" t="n">
        <f aca="false">CN$7</f>
        <v>47027</v>
      </c>
      <c r="CO12" s="33" t="n">
        <f aca="false">CO$7</f>
        <v>47058</v>
      </c>
      <c r="CP12" s="33" t="n">
        <f aca="false">CP$7</f>
        <v>47088</v>
      </c>
      <c r="CQ12" s="33" t="n">
        <f aca="false">CQ$7</f>
        <v>47119</v>
      </c>
      <c r="CR12" s="33" t="n">
        <f aca="false">CR$7</f>
        <v>47150</v>
      </c>
      <c r="CS12" s="33" t="n">
        <f aca="false">CS$7</f>
        <v>47178</v>
      </c>
      <c r="CT12" s="33" t="n">
        <f aca="false">CT$7</f>
        <v>47209</v>
      </c>
      <c r="CU12" s="33" t="n">
        <f aca="false">CU$7</f>
        <v>47239</v>
      </c>
      <c r="CV12" s="33" t="n">
        <f aca="false">CV$7</f>
        <v>47270</v>
      </c>
      <c r="CW12" s="33" t="n">
        <f aca="false">CW$7</f>
        <v>47300</v>
      </c>
    </row>
    <row r="13" customFormat="false" ht="17" hidden="false" customHeight="false" outlineLevel="0" collapsed="false">
      <c r="C13" s="23" t="s">
        <v>140</v>
      </c>
      <c r="D13" s="53" t="n">
        <f aca="false">D19*(1+D21)</f>
        <v>582.527777777778</v>
      </c>
      <c r="E13" s="47"/>
      <c r="F13" s="47" t="n">
        <f aca="false">(F46*F49)/1000</f>
        <v>1</v>
      </c>
      <c r="G13" s="47" t="n">
        <f aca="false">(G46*G49)/1000</f>
        <v>1</v>
      </c>
      <c r="H13" s="47" t="n">
        <f aca="false">(H46*H49)/1000</f>
        <v>1</v>
      </c>
      <c r="I13" s="47" t="n">
        <f aca="false">(I46*I49)/1000</f>
        <v>1</v>
      </c>
      <c r="J13" s="47" t="n">
        <f aca="false">(J46*J49)/1000</f>
        <v>1</v>
      </c>
      <c r="K13" s="47" t="n">
        <f aca="false">(K46*K49)/1000</f>
        <v>1</v>
      </c>
      <c r="L13" s="47" t="n">
        <f aca="false">(L46*L49)/1000</f>
        <v>1</v>
      </c>
      <c r="M13" s="47" t="n">
        <f aca="false">(M46*M49)/1000</f>
        <v>1</v>
      </c>
      <c r="N13" s="47" t="n">
        <f aca="false">(N46*N49)/1000</f>
        <v>1</v>
      </c>
      <c r="O13" s="47" t="n">
        <f aca="false">(O46*O49)/1000</f>
        <v>3</v>
      </c>
      <c r="P13" s="47" t="n">
        <f aca="false">(P46*P49)/1000</f>
        <v>6</v>
      </c>
      <c r="Q13" s="47" t="n">
        <f aca="false">(Q46*Q49)/1000</f>
        <v>6</v>
      </c>
      <c r="R13" s="47" t="n">
        <f aca="false">(R46*R49)/1000</f>
        <v>6</v>
      </c>
      <c r="S13" s="47" t="n">
        <f aca="false">(S46*S49)/1000</f>
        <v>6</v>
      </c>
      <c r="T13" s="47" t="n">
        <f aca="false">(T46*T49)/1000</f>
        <v>6</v>
      </c>
      <c r="U13" s="47" t="n">
        <f aca="false">(U46*U49)/1000</f>
        <v>6</v>
      </c>
      <c r="V13" s="47" t="n">
        <f aca="false">(V46*V49)/1000</f>
        <v>6</v>
      </c>
      <c r="W13" s="47" t="n">
        <f aca="false">(W46*W49)/1000</f>
        <v>6</v>
      </c>
      <c r="X13" s="47" t="n">
        <f aca="false">(X46*X49)/1000</f>
        <v>6</v>
      </c>
      <c r="Y13" s="47" t="n">
        <f aca="false">(Y46*Y49)/1000</f>
        <v>6</v>
      </c>
      <c r="Z13" s="47" t="n">
        <f aca="false">(Z46*Z49)/1000</f>
        <v>6</v>
      </c>
      <c r="AA13" s="47" t="n">
        <f aca="false">(AA46*AA49)/1000</f>
        <v>6</v>
      </c>
      <c r="AB13" s="47" t="n">
        <f aca="false">(AB46*AB49)/1000</f>
        <v>6</v>
      </c>
      <c r="AC13" s="47" t="n">
        <f aca="false">(AC46*AC49)/1000</f>
        <v>6</v>
      </c>
      <c r="AD13" s="47" t="n">
        <f aca="false">(AD46*AD49)/1000</f>
        <v>6</v>
      </c>
      <c r="AE13" s="47" t="n">
        <f aca="false">(AE46*AE49)/1000</f>
        <v>6</v>
      </c>
      <c r="AF13" s="47" t="n">
        <f aca="false">(AF46*AF49)/1000</f>
        <v>6</v>
      </c>
      <c r="AG13" s="47" t="n">
        <f aca="false">(AG46*AG49)/1000</f>
        <v>6</v>
      </c>
      <c r="AH13" s="47" t="n">
        <f aca="false">(AH46*AH49)/1000</f>
        <v>6</v>
      </c>
      <c r="AI13" s="47" t="n">
        <f aca="false">(AI46*AI49)/1000</f>
        <v>6</v>
      </c>
      <c r="AJ13" s="47" t="n">
        <f aca="false">(AJ46*AJ49)/1000</f>
        <v>9</v>
      </c>
      <c r="AK13" s="47" t="n">
        <f aca="false">(AK46*AK49)/1000</f>
        <v>9</v>
      </c>
      <c r="AL13" s="47" t="n">
        <f aca="false">(AL46*AL49)/1000</f>
        <v>9</v>
      </c>
      <c r="AM13" s="47" t="n">
        <f aca="false">(AM46*AM49)/1000</f>
        <v>9</v>
      </c>
      <c r="AN13" s="47" t="n">
        <f aca="false">(AN46*AN49)/1000</f>
        <v>9</v>
      </c>
      <c r="AO13" s="47" t="n">
        <f aca="false">(AO46*AO49)/1000</f>
        <v>9</v>
      </c>
      <c r="AP13" s="47" t="n">
        <f aca="false">(AP46*AP49)/1000</f>
        <v>9</v>
      </c>
      <c r="AQ13" s="47" t="n">
        <f aca="false">(AQ46*AQ49)/1000</f>
        <v>9</v>
      </c>
      <c r="AR13" s="47" t="n">
        <f aca="false">(AR46*AR49)/1000</f>
        <v>9</v>
      </c>
      <c r="AS13" s="47" t="n">
        <f aca="false">(AS46*AS49)/1000</f>
        <v>9</v>
      </c>
      <c r="AT13" s="47" t="n">
        <f aca="false">(AT46*AT49)/1000</f>
        <v>9</v>
      </c>
      <c r="AU13" s="47" t="n">
        <f aca="false">(AU46*AU49)/1000</f>
        <v>9</v>
      </c>
      <c r="AV13" s="47" t="n">
        <f aca="false">(AV46*AV49)/1000</f>
        <v>9</v>
      </c>
      <c r="AW13" s="47" t="n">
        <f aca="false">(AW46*AW49)/1000</f>
        <v>9</v>
      </c>
      <c r="AX13" s="47" t="n">
        <f aca="false">(AX46*AX49)/1000</f>
        <v>9</v>
      </c>
      <c r="AY13" s="47" t="n">
        <f aca="false">(AY46*AY49)/1000</f>
        <v>9</v>
      </c>
      <c r="AZ13" s="47" t="n">
        <f aca="false">(AZ46*AZ49)/1000</f>
        <v>9</v>
      </c>
      <c r="BA13" s="47" t="n">
        <f aca="false">(BA46*BA49)/1000</f>
        <v>9</v>
      </c>
      <c r="BB13" s="47" t="n">
        <f aca="false">(BB46*BB49)/1000</f>
        <v>9</v>
      </c>
      <c r="BC13" s="47" t="n">
        <f aca="false">(BC46*BC49)/1000</f>
        <v>9</v>
      </c>
      <c r="BD13" s="47" t="n">
        <f aca="false">(BD46*BD49)/1000</f>
        <v>9</v>
      </c>
      <c r="BE13" s="47" t="n">
        <f aca="false">(BE46*BE49)/1000</f>
        <v>9</v>
      </c>
      <c r="BF13" s="47" t="n">
        <f aca="false">(BF46*BF49)/1000</f>
        <v>9</v>
      </c>
      <c r="BG13" s="47" t="n">
        <f aca="false">(BG46*BG49)/1000</f>
        <v>9</v>
      </c>
      <c r="BH13" s="47" t="n">
        <f aca="false">(BH46*BH49)/1000</f>
        <v>9</v>
      </c>
      <c r="BI13" s="47" t="n">
        <f aca="false">(BI46*BI49)/1000</f>
        <v>9</v>
      </c>
      <c r="BJ13" s="47" t="n">
        <f aca="false">(BJ46*BJ49)/1000</f>
        <v>9</v>
      </c>
      <c r="BK13" s="47" t="n">
        <f aca="false">(BK46*BK49)/1000</f>
        <v>9</v>
      </c>
      <c r="BL13" s="47" t="n">
        <f aca="false">(BL46*BL49)/1000</f>
        <v>9</v>
      </c>
      <c r="BM13" s="47" t="n">
        <f aca="false">(BM46*BM49)/1000</f>
        <v>9</v>
      </c>
      <c r="BN13" s="47" t="n">
        <f aca="false">(BN46*BN49)/1000</f>
        <v>9</v>
      </c>
      <c r="BO13" s="47" t="n">
        <f aca="false">(BO46*BO49)/1000</f>
        <v>9</v>
      </c>
      <c r="BP13" s="47" t="n">
        <f aca="false">(BP46*BP49)/1000</f>
        <v>9</v>
      </c>
      <c r="BQ13" s="47" t="n">
        <f aca="false">(BQ46*BQ49)/1000</f>
        <v>9</v>
      </c>
      <c r="BR13" s="47" t="n">
        <f aca="false">(BR46*BR49)/1000</f>
        <v>9</v>
      </c>
      <c r="BS13" s="47" t="n">
        <f aca="false">(BS46*BS49)/1000</f>
        <v>9</v>
      </c>
      <c r="BT13" s="47" t="n">
        <f aca="false">(BT46*BT49)/1000</f>
        <v>9</v>
      </c>
      <c r="BU13" s="47" t="n">
        <f aca="false">(BU46*BU49)/1000</f>
        <v>9</v>
      </c>
      <c r="BV13" s="47" t="n">
        <f aca="false">(BV46*BV49)/1000</f>
        <v>9</v>
      </c>
      <c r="BW13" s="47" t="n">
        <f aca="false">(BW46*BW49)/1000</f>
        <v>9</v>
      </c>
      <c r="BX13" s="47" t="n">
        <f aca="false">(BX46*BX49)/1000</f>
        <v>9</v>
      </c>
      <c r="BY13" s="47" t="n">
        <f aca="false">(BY46*BY49)/1000</f>
        <v>9</v>
      </c>
      <c r="BZ13" s="47" t="n">
        <f aca="false">(BZ46*BZ49)/1000</f>
        <v>9</v>
      </c>
      <c r="CA13" s="47" t="n">
        <f aca="false">(CA46*CA49)/1000</f>
        <v>9</v>
      </c>
      <c r="CB13" s="47" t="n">
        <f aca="false">(CB46*CB49)/1000</f>
        <v>9</v>
      </c>
      <c r="CC13" s="47" t="n">
        <f aca="false">(CC46*CC49)/1000</f>
        <v>9</v>
      </c>
      <c r="CD13" s="47" t="n">
        <f aca="false">(CD46*CD49)/1000</f>
        <v>9</v>
      </c>
      <c r="CE13" s="47" t="n">
        <f aca="false">(CE46*CE49)/1000</f>
        <v>9</v>
      </c>
      <c r="CF13" s="47" t="n">
        <f aca="false">(CF46*CF49)/1000</f>
        <v>9</v>
      </c>
      <c r="CG13" s="47" t="n">
        <f aca="false">(CG46*CG49)/1000</f>
        <v>9</v>
      </c>
      <c r="CH13" s="47" t="n">
        <f aca="false">(CH46*CH49)/1000</f>
        <v>9</v>
      </c>
      <c r="CI13" s="47" t="n">
        <f aca="false">(CI46*CI49)/1000</f>
        <v>9</v>
      </c>
      <c r="CJ13" s="47" t="n">
        <f aca="false">(CJ46*CJ49)/1000</f>
        <v>9</v>
      </c>
      <c r="CK13" s="47" t="n">
        <f aca="false">(CK46*CK49)/1000</f>
        <v>9</v>
      </c>
      <c r="CL13" s="47" t="n">
        <f aca="false">(CL46*CL49)/1000</f>
        <v>9</v>
      </c>
      <c r="CM13" s="47" t="n">
        <f aca="false">(CM46*CM49)/1000</f>
        <v>9</v>
      </c>
      <c r="CN13" s="47" t="n">
        <f aca="false">(CN46*CN49)/1000</f>
        <v>9</v>
      </c>
      <c r="CO13" s="47" t="n">
        <f aca="false">(CO46*CO49)/1000</f>
        <v>9</v>
      </c>
      <c r="CP13" s="47" t="n">
        <f aca="false">(CP46*CP49)/1000</f>
        <v>9</v>
      </c>
      <c r="CQ13" s="47" t="n">
        <f aca="false">(CQ46*CQ49)/1000</f>
        <v>9</v>
      </c>
      <c r="CR13" s="47" t="n">
        <f aca="false">(CR46*CR49)/1000</f>
        <v>9</v>
      </c>
      <c r="CS13" s="47" t="n">
        <f aca="false">(CS46*CS49)/1000</f>
        <v>9</v>
      </c>
      <c r="CT13" s="47" t="n">
        <f aca="false">(CT46*CT49)/1000</f>
        <v>9</v>
      </c>
      <c r="CU13" s="47" t="n">
        <f aca="false">(CU46*CU49)/1000</f>
        <v>9</v>
      </c>
      <c r="CV13" s="47" t="n">
        <f aca="false">(CV46*CV49)/1000</f>
        <v>9</v>
      </c>
      <c r="CW13" s="47" t="n">
        <f aca="false">(CW46*CW49)/1000</f>
        <v>9</v>
      </c>
      <c r="CX13" s="48" t="n">
        <f aca="false">AD13</f>
        <v>6</v>
      </c>
    </row>
    <row r="14" customFormat="false" ht="17" hidden="false" customHeight="false" outlineLevel="0" collapsed="false">
      <c r="C14" s="23" t="s">
        <v>141</v>
      </c>
      <c r="D14" s="48" t="n">
        <f aca="false">-D52*D19</f>
        <v>-2.79166666666667</v>
      </c>
      <c r="E14" s="47"/>
      <c r="F14" s="47" t="n">
        <f aca="false">-F52*E19</f>
        <v>-0.0075</v>
      </c>
      <c r="G14" s="47" t="n">
        <f aca="false">-G52*F19</f>
        <v>-0.0124625</v>
      </c>
      <c r="H14" s="47" t="n">
        <f aca="false">-H52*G19</f>
        <v>-0.0174625</v>
      </c>
      <c r="I14" s="47" t="n">
        <f aca="false">-I52*H19</f>
        <v>-0.0224625</v>
      </c>
      <c r="J14" s="47" t="n">
        <f aca="false">-J52*I19</f>
        <v>-0.0274625</v>
      </c>
      <c r="K14" s="47" t="n">
        <f aca="false">-K52*J19</f>
        <v>-0.0324625</v>
      </c>
      <c r="L14" s="47" t="n">
        <f aca="false">-L52*K19</f>
        <v>-0.0374625</v>
      </c>
      <c r="M14" s="47" t="n">
        <f aca="false">-M52*L19</f>
        <v>-0.0424625</v>
      </c>
      <c r="N14" s="47" t="n">
        <f aca="false">-N52*M19</f>
        <v>-0.0474625</v>
      </c>
      <c r="O14" s="47" t="n">
        <f aca="false">-O52*N19</f>
        <v>-0.0524625</v>
      </c>
      <c r="P14" s="47" t="n">
        <f aca="false">-P52*O19</f>
        <v>-0.0674625</v>
      </c>
      <c r="Q14" s="47" t="n">
        <f aca="false">-Q52*P19</f>
        <v>-0.0974625</v>
      </c>
      <c r="R14" s="47" t="n">
        <f aca="false">-R52*Q19</f>
        <v>-0.1274625</v>
      </c>
      <c r="S14" s="47" t="n">
        <f aca="false">-S52*R19</f>
        <v>-0.1574625</v>
      </c>
      <c r="T14" s="47" t="n">
        <f aca="false">-T52*S19</f>
        <v>-0.1874625</v>
      </c>
      <c r="U14" s="47" t="n">
        <f aca="false">-U52*T19</f>
        <v>-0.2174625</v>
      </c>
      <c r="V14" s="47" t="n">
        <f aca="false">-V52*U19</f>
        <v>-0.2474625</v>
      </c>
      <c r="W14" s="47" t="n">
        <f aca="false">-W52*V19</f>
        <v>-0.2774625</v>
      </c>
      <c r="X14" s="47" t="n">
        <f aca="false">-X52*W19</f>
        <v>-0.3074625</v>
      </c>
      <c r="Y14" s="47" t="n">
        <f aca="false">-Y52*X19</f>
        <v>-0.3374625</v>
      </c>
      <c r="Z14" s="47" t="n">
        <f aca="false">-Z52*Y19</f>
        <v>-0.3674625</v>
      </c>
      <c r="AA14" s="47" t="n">
        <f aca="false">-AA52*Z19</f>
        <v>-0.3974625</v>
      </c>
      <c r="AB14" s="47" t="n">
        <f aca="false">-AB52*AA19</f>
        <v>-0.4274625</v>
      </c>
      <c r="AC14" s="47" t="n">
        <f aca="false">-AC52*AB19</f>
        <v>-0.4574625</v>
      </c>
      <c r="AD14" s="47" t="n">
        <f aca="false">-AD52*AC19</f>
        <v>-0.4874625</v>
      </c>
      <c r="AE14" s="47" t="n">
        <f aca="false">-AE52*AD19</f>
        <v>-0.5174625</v>
      </c>
      <c r="AF14" s="47" t="n">
        <f aca="false">-AF52*AE19</f>
        <v>-0.5474625</v>
      </c>
      <c r="AG14" s="47" t="n">
        <f aca="false">-AG52*AF19</f>
        <v>-0.5774625</v>
      </c>
      <c r="AH14" s="47" t="n">
        <f aca="false">-AH52*AG19</f>
        <v>-0.6074625</v>
      </c>
      <c r="AI14" s="47" t="n">
        <f aca="false">-AI52*AH19</f>
        <v>-0.6374625</v>
      </c>
      <c r="AJ14" s="47" t="n">
        <f aca="false">-AJ52*AI19</f>
        <v>-0.6674625</v>
      </c>
      <c r="AK14" s="47" t="n">
        <f aca="false">-AK52*AJ19</f>
        <v>-0.7124625</v>
      </c>
      <c r="AL14" s="47" t="n">
        <f aca="false">-AL52*AK19</f>
        <v>-0.7574625</v>
      </c>
      <c r="AM14" s="47" t="n">
        <f aca="false">-AM52*AL19</f>
        <v>-0.8024625</v>
      </c>
      <c r="AN14" s="47" t="n">
        <f aca="false">-AN52*AM19</f>
        <v>-0.8474625</v>
      </c>
      <c r="AO14" s="47" t="n">
        <f aca="false">-AO52*AN19</f>
        <v>-0.8924625</v>
      </c>
      <c r="AP14" s="47" t="n">
        <f aca="false">-AP52*AO19</f>
        <v>-0.9374625</v>
      </c>
      <c r="AQ14" s="47" t="n">
        <f aca="false">-AQ52*AP19</f>
        <v>-0.9824625</v>
      </c>
      <c r="AR14" s="47" t="n">
        <f aca="false">-AR52*AQ19</f>
        <v>-1.0274625</v>
      </c>
      <c r="AS14" s="47" t="n">
        <f aca="false">-AS52*AR19</f>
        <v>-1.0724625</v>
      </c>
      <c r="AT14" s="47" t="n">
        <f aca="false">-AT52*AS19</f>
        <v>-1.1174625</v>
      </c>
      <c r="AU14" s="47" t="n">
        <f aca="false">-AU52*AT19</f>
        <v>-1.1624625</v>
      </c>
      <c r="AV14" s="47" t="n">
        <f aca="false">-AV52*AU19</f>
        <v>-1.2074625</v>
      </c>
      <c r="AW14" s="47" t="n">
        <f aca="false">-AW52*AV19</f>
        <v>-1.2524625</v>
      </c>
      <c r="AX14" s="47" t="n">
        <f aca="false">-AX52*AW19</f>
        <v>-1.2974625</v>
      </c>
      <c r="AY14" s="47" t="n">
        <f aca="false">-AY52*AX19</f>
        <v>-1.3424625</v>
      </c>
      <c r="AZ14" s="47" t="n">
        <f aca="false">-AZ52*AY19</f>
        <v>-1.3874625</v>
      </c>
      <c r="BA14" s="47" t="n">
        <f aca="false">-BA52*AZ19</f>
        <v>-1.4324625</v>
      </c>
      <c r="BB14" s="47" t="n">
        <f aca="false">-BB52*BA19</f>
        <v>-1.4774625</v>
      </c>
      <c r="BC14" s="47" t="n">
        <f aca="false">-BC52*BB19</f>
        <v>-1.5224625</v>
      </c>
      <c r="BD14" s="47" t="n">
        <f aca="false">-BD52*BC19</f>
        <v>-1.5674625</v>
      </c>
      <c r="BE14" s="47" t="n">
        <f aca="false">-BE52*BD19</f>
        <v>-1.6124625</v>
      </c>
      <c r="BF14" s="47" t="n">
        <f aca="false">-BF52*BE19</f>
        <v>-1.6574625</v>
      </c>
      <c r="BG14" s="47" t="n">
        <f aca="false">-BG52*BF19</f>
        <v>-1.7024625</v>
      </c>
      <c r="BH14" s="47" t="n">
        <f aca="false">-BH52*BG19</f>
        <v>-1.7474625</v>
      </c>
      <c r="BI14" s="47" t="n">
        <f aca="false">-BI52*BH19</f>
        <v>-1.7924625</v>
      </c>
      <c r="BJ14" s="47" t="n">
        <f aca="false">-BJ52*BI19</f>
        <v>-1.8374625</v>
      </c>
      <c r="BK14" s="47" t="n">
        <f aca="false">-BK52*BJ19</f>
        <v>-1.8824625</v>
      </c>
      <c r="BL14" s="47" t="n">
        <f aca="false">-BL52*BK19</f>
        <v>-1.9274625</v>
      </c>
      <c r="BM14" s="47" t="n">
        <f aca="false">-BM52*BL19</f>
        <v>-1.9724625</v>
      </c>
      <c r="BN14" s="47" t="n">
        <f aca="false">-BN52*BM19</f>
        <v>-2.0174625</v>
      </c>
      <c r="BO14" s="47" t="n">
        <f aca="false">-BO52*BN19</f>
        <v>-2.0624625</v>
      </c>
      <c r="BP14" s="47" t="n">
        <f aca="false">-BP52*BO19</f>
        <v>-2.1074625</v>
      </c>
      <c r="BQ14" s="47" t="n">
        <f aca="false">-BQ52*BP19</f>
        <v>-2.1524625</v>
      </c>
      <c r="BR14" s="47" t="n">
        <f aca="false">-BR52*BQ19</f>
        <v>-2.1974625</v>
      </c>
      <c r="BS14" s="47" t="n">
        <f aca="false">-BS52*BR19</f>
        <v>-2.2424625</v>
      </c>
      <c r="BT14" s="47" t="n">
        <f aca="false">-BT52*BS19</f>
        <v>-2.2874625</v>
      </c>
      <c r="BU14" s="47" t="n">
        <f aca="false">-BU52*BT19</f>
        <v>-2.3324625</v>
      </c>
      <c r="BV14" s="47" t="n">
        <f aca="false">-BV52*BU19</f>
        <v>-2.3774625</v>
      </c>
      <c r="BW14" s="47" t="n">
        <f aca="false">-BW52*BV19</f>
        <v>-2.4224625</v>
      </c>
      <c r="BX14" s="47" t="n">
        <f aca="false">-BX52*BW19</f>
        <v>-2.4674625</v>
      </c>
      <c r="BY14" s="47" t="n">
        <f aca="false">-BY52*BX19</f>
        <v>-2.5124625</v>
      </c>
      <c r="BZ14" s="47" t="n">
        <f aca="false">-BZ52*BY19</f>
        <v>-2.5574625</v>
      </c>
      <c r="CA14" s="47" t="n">
        <f aca="false">-CA52*BZ19</f>
        <v>-2.6024625</v>
      </c>
      <c r="CB14" s="47" t="n">
        <f aca="false">-CB52*CA19</f>
        <v>-2.6474625</v>
      </c>
      <c r="CC14" s="47" t="n">
        <f aca="false">-CC52*CB19</f>
        <v>-2.6924625</v>
      </c>
      <c r="CD14" s="47" t="n">
        <f aca="false">-CD52*CC19</f>
        <v>-2.7374625</v>
      </c>
      <c r="CE14" s="47" t="n">
        <f aca="false">-CE52*CD19</f>
        <v>-2.7824625</v>
      </c>
      <c r="CF14" s="47" t="n">
        <f aca="false">-CF52*CE19</f>
        <v>-2.8274625</v>
      </c>
      <c r="CG14" s="47" t="n">
        <f aca="false">-CG52*CF19</f>
        <v>-2.8724625</v>
      </c>
      <c r="CH14" s="47" t="n">
        <f aca="false">-CH52*CG19</f>
        <v>-2.9174625</v>
      </c>
      <c r="CI14" s="47" t="n">
        <f aca="false">-CI52*CH19</f>
        <v>-2.9624625</v>
      </c>
      <c r="CJ14" s="47" t="n">
        <f aca="false">-CJ52*CI19</f>
        <v>-3.0074625</v>
      </c>
      <c r="CK14" s="47" t="n">
        <f aca="false">-CK52*CJ19</f>
        <v>-3.0524625</v>
      </c>
      <c r="CL14" s="47" t="n">
        <f aca="false">-CL52*CK19</f>
        <v>-3.0974625</v>
      </c>
      <c r="CM14" s="47" t="n">
        <f aca="false">-CM52*CL19</f>
        <v>-3.1424625</v>
      </c>
      <c r="CN14" s="47" t="n">
        <f aca="false">-CN52*CM19</f>
        <v>-3.1874625</v>
      </c>
      <c r="CO14" s="47" t="n">
        <f aca="false">-CO52*CN19</f>
        <v>-3.2324625</v>
      </c>
      <c r="CP14" s="47" t="n">
        <f aca="false">-CP52*CO19</f>
        <v>-3.2774625</v>
      </c>
      <c r="CQ14" s="47" t="n">
        <f aca="false">-CQ52*CP19</f>
        <v>-3.3224625</v>
      </c>
      <c r="CR14" s="47" t="n">
        <f aca="false">-CR52*CQ19</f>
        <v>-3.3674625</v>
      </c>
      <c r="CS14" s="47" t="n">
        <f aca="false">-CS52*CR19</f>
        <v>-3.4124625</v>
      </c>
      <c r="CT14" s="47" t="n">
        <f aca="false">-CT52*CS19</f>
        <v>-3.4574625</v>
      </c>
      <c r="CU14" s="47" t="n">
        <f aca="false">-CU52*CT19</f>
        <v>-3.5024625</v>
      </c>
      <c r="CV14" s="47" t="n">
        <f aca="false">-CV52*CU19</f>
        <v>-3.5474625</v>
      </c>
      <c r="CW14" s="47" t="n">
        <f aca="false">-CW52*CV19</f>
        <v>-3.5924625</v>
      </c>
    </row>
    <row r="15" customFormat="false" ht="17" hidden="false" customHeight="false" outlineLevel="0" collapsed="false">
      <c r="C15" s="23" t="s">
        <v>142</v>
      </c>
      <c r="D15" s="48" t="n">
        <f aca="false">D53*D19</f>
        <v>7.44444444444445</v>
      </c>
      <c r="E15" s="47"/>
      <c r="F15" s="47"/>
      <c r="G15" s="47" t="n">
        <f aca="false">G53*F19</f>
        <v>0.0124625</v>
      </c>
      <c r="H15" s="47" t="n">
        <f aca="false">H53*G19</f>
        <v>0.0174625</v>
      </c>
      <c r="I15" s="47" t="n">
        <f aca="false">I53*H19</f>
        <v>0.0224625</v>
      </c>
      <c r="J15" s="47" t="n">
        <f aca="false">J53*I19</f>
        <v>0.0274625</v>
      </c>
      <c r="K15" s="47" t="n">
        <f aca="false">K53*J19</f>
        <v>0.0324625</v>
      </c>
      <c r="L15" s="47" t="n">
        <f aca="false">L53*K19</f>
        <v>0.0374625</v>
      </c>
      <c r="M15" s="47" t="n">
        <f aca="false">M53*L19</f>
        <v>0.0424625</v>
      </c>
      <c r="N15" s="47" t="n">
        <f aca="false">N53*M19</f>
        <v>0.0474625</v>
      </c>
      <c r="O15" s="47" t="n">
        <f aca="false">O53*N19</f>
        <v>0.0524625</v>
      </c>
      <c r="P15" s="47" t="n">
        <f aca="false">P53*O19</f>
        <v>0.0674625</v>
      </c>
      <c r="Q15" s="47" t="n">
        <f aca="false">Q53*P19</f>
        <v>0.0974625</v>
      </c>
      <c r="R15" s="47" t="n">
        <f aca="false">R53*Q19</f>
        <v>0.1274625</v>
      </c>
      <c r="S15" s="47" t="n">
        <f aca="false">S53*R19</f>
        <v>0.1574625</v>
      </c>
      <c r="T15" s="47" t="n">
        <f aca="false">T53*S19</f>
        <v>0.1874625</v>
      </c>
      <c r="U15" s="47" t="n">
        <f aca="false">U53*T19</f>
        <v>0.2174625</v>
      </c>
      <c r="V15" s="47" t="n">
        <f aca="false">V53*U19</f>
        <v>0.2474625</v>
      </c>
      <c r="W15" s="47" t="n">
        <f aca="false">W53*V19</f>
        <v>0.2774625</v>
      </c>
      <c r="X15" s="47" t="n">
        <f aca="false">X53*W19</f>
        <v>0.3074625</v>
      </c>
      <c r="Y15" s="47" t="n">
        <f aca="false">Y53*X19</f>
        <v>0.3374625</v>
      </c>
      <c r="Z15" s="47" t="n">
        <f aca="false">Z53*Y19</f>
        <v>0.3674625</v>
      </c>
      <c r="AA15" s="47" t="n">
        <f aca="false">AA53*Z19</f>
        <v>0.3974625</v>
      </c>
      <c r="AB15" s="47" t="n">
        <f aca="false">AB53*AA19</f>
        <v>0.4274625</v>
      </c>
      <c r="AC15" s="47" t="n">
        <f aca="false">AC53*AB19</f>
        <v>0.4574625</v>
      </c>
      <c r="AD15" s="47" t="n">
        <f aca="false">AD53*AC19</f>
        <v>0.4874625</v>
      </c>
      <c r="AE15" s="47" t="n">
        <f aca="false">AE53*AD19</f>
        <v>0.5174625</v>
      </c>
      <c r="AF15" s="47" t="n">
        <f aca="false">AF53*AE19</f>
        <v>0.5474625</v>
      </c>
      <c r="AG15" s="47" t="n">
        <f aca="false">AG53*AF19</f>
        <v>0.5774625</v>
      </c>
      <c r="AH15" s="47" t="n">
        <f aca="false">AH53*AG19</f>
        <v>0.6074625</v>
      </c>
      <c r="AI15" s="47" t="n">
        <f aca="false">AI53*AH19</f>
        <v>0.6374625</v>
      </c>
      <c r="AJ15" s="47" t="n">
        <f aca="false">AJ53*AI19</f>
        <v>0.6674625</v>
      </c>
      <c r="AK15" s="47" t="n">
        <f aca="false">AK53*AJ19</f>
        <v>0.7124625</v>
      </c>
      <c r="AL15" s="47" t="n">
        <f aca="false">AL53*AK19</f>
        <v>0.7574625</v>
      </c>
      <c r="AM15" s="47" t="n">
        <f aca="false">AM53*AL19</f>
        <v>0.8024625</v>
      </c>
      <c r="AN15" s="47" t="n">
        <f aca="false">AN53*AM19</f>
        <v>0.8474625</v>
      </c>
      <c r="AO15" s="47" t="n">
        <f aca="false">AO53*AN19</f>
        <v>0.8924625</v>
      </c>
      <c r="AP15" s="47" t="n">
        <f aca="false">AP53*AO19</f>
        <v>0.9374625</v>
      </c>
      <c r="AQ15" s="47" t="n">
        <f aca="false">AQ53*AP19</f>
        <v>0.9824625</v>
      </c>
      <c r="AR15" s="47" t="n">
        <f aca="false">AR53*AQ19</f>
        <v>1.0274625</v>
      </c>
      <c r="AS15" s="47" t="n">
        <f aca="false">AS53*AR19</f>
        <v>1.0724625</v>
      </c>
      <c r="AT15" s="47" t="n">
        <f aca="false">AT53*AS19</f>
        <v>1.1174625</v>
      </c>
      <c r="AU15" s="47" t="n">
        <f aca="false">AU53*AT19</f>
        <v>1.1624625</v>
      </c>
      <c r="AV15" s="47" t="n">
        <f aca="false">AV53*AU19</f>
        <v>1.2074625</v>
      </c>
      <c r="AW15" s="47" t="n">
        <f aca="false">AW53*AV19</f>
        <v>1.2524625</v>
      </c>
      <c r="AX15" s="47" t="n">
        <f aca="false">AX53*AW19</f>
        <v>1.2974625</v>
      </c>
      <c r="AY15" s="47" t="n">
        <f aca="false">AY53*AX19</f>
        <v>1.3424625</v>
      </c>
      <c r="AZ15" s="47" t="n">
        <f aca="false">AZ53*AY19</f>
        <v>1.3874625</v>
      </c>
      <c r="BA15" s="47" t="n">
        <f aca="false">BA53*AZ19</f>
        <v>1.4324625</v>
      </c>
      <c r="BB15" s="47" t="n">
        <f aca="false">BB53*BA19</f>
        <v>1.4774625</v>
      </c>
      <c r="BC15" s="47" t="n">
        <f aca="false">BC53*BB19</f>
        <v>1.5224625</v>
      </c>
      <c r="BD15" s="47" t="n">
        <f aca="false">BD53*BC19</f>
        <v>1.5674625</v>
      </c>
      <c r="BE15" s="47" t="n">
        <f aca="false">BE53*BD19</f>
        <v>1.6124625</v>
      </c>
      <c r="BF15" s="47" t="n">
        <f aca="false">BF53*BE19</f>
        <v>1.6574625</v>
      </c>
      <c r="BG15" s="47" t="n">
        <f aca="false">BG53*BF19</f>
        <v>1.7024625</v>
      </c>
      <c r="BH15" s="47" t="n">
        <f aca="false">BH53*BG19</f>
        <v>1.7474625</v>
      </c>
      <c r="BI15" s="47" t="n">
        <f aca="false">BI53*BH19</f>
        <v>1.7924625</v>
      </c>
      <c r="BJ15" s="47" t="n">
        <f aca="false">BJ53*BI19</f>
        <v>1.8374625</v>
      </c>
      <c r="BK15" s="47" t="n">
        <f aca="false">BK53*BJ19</f>
        <v>1.8824625</v>
      </c>
      <c r="BL15" s="47" t="n">
        <f aca="false">BL53*BK19</f>
        <v>1.9274625</v>
      </c>
      <c r="BM15" s="47" t="n">
        <f aca="false">BM53*BL19</f>
        <v>1.9724625</v>
      </c>
      <c r="BN15" s="47" t="n">
        <f aca="false">BN53*BM19</f>
        <v>2.0174625</v>
      </c>
      <c r="BO15" s="47" t="n">
        <f aca="false">BO53*BN19</f>
        <v>2.0624625</v>
      </c>
      <c r="BP15" s="47" t="n">
        <f aca="false">BP53*BO19</f>
        <v>2.1074625</v>
      </c>
      <c r="BQ15" s="47" t="n">
        <f aca="false">BQ53*BP19</f>
        <v>2.1524625</v>
      </c>
      <c r="BR15" s="47" t="n">
        <f aca="false">BR53*BQ19</f>
        <v>2.1974625</v>
      </c>
      <c r="BS15" s="47" t="n">
        <f aca="false">BS53*BR19</f>
        <v>2.2424625</v>
      </c>
      <c r="BT15" s="47" t="n">
        <f aca="false">BT53*BS19</f>
        <v>2.2874625</v>
      </c>
      <c r="BU15" s="47" t="n">
        <f aca="false">BU53*BT19</f>
        <v>2.3324625</v>
      </c>
      <c r="BV15" s="47" t="n">
        <f aca="false">BV53*BU19</f>
        <v>2.3774625</v>
      </c>
      <c r="BW15" s="47" t="n">
        <f aca="false">BW53*BV19</f>
        <v>2.4224625</v>
      </c>
      <c r="BX15" s="47" t="n">
        <f aca="false">BX53*BW19</f>
        <v>2.4674625</v>
      </c>
      <c r="BY15" s="47" t="n">
        <f aca="false">BY53*BX19</f>
        <v>2.5124625</v>
      </c>
      <c r="BZ15" s="47" t="n">
        <f aca="false">BZ53*BY19</f>
        <v>2.5574625</v>
      </c>
      <c r="CA15" s="47" t="n">
        <f aca="false">CA53*BZ19</f>
        <v>2.6024625</v>
      </c>
      <c r="CB15" s="47" t="n">
        <f aca="false">CB53*CA19</f>
        <v>2.6474625</v>
      </c>
      <c r="CC15" s="47" t="n">
        <f aca="false">CC53*CB19</f>
        <v>2.6924625</v>
      </c>
      <c r="CD15" s="47" t="n">
        <f aca="false">CD53*CC19</f>
        <v>2.7374625</v>
      </c>
      <c r="CE15" s="47" t="n">
        <f aca="false">CE53*CD19</f>
        <v>2.7824625</v>
      </c>
      <c r="CF15" s="47" t="n">
        <f aca="false">CF53*CE19</f>
        <v>2.8274625</v>
      </c>
      <c r="CG15" s="47" t="n">
        <f aca="false">CG53*CF19</f>
        <v>2.8724625</v>
      </c>
      <c r="CH15" s="47" t="n">
        <f aca="false">CH53*CG19</f>
        <v>2.9174625</v>
      </c>
      <c r="CI15" s="47" t="n">
        <f aca="false">CI53*CH19</f>
        <v>2.9624625</v>
      </c>
      <c r="CJ15" s="47" t="n">
        <f aca="false">CJ53*CI19</f>
        <v>3.0074625</v>
      </c>
      <c r="CK15" s="47" t="n">
        <f aca="false">CK53*CJ19</f>
        <v>3.0524625</v>
      </c>
      <c r="CL15" s="47" t="n">
        <f aca="false">CL53*CK19</f>
        <v>3.0974625</v>
      </c>
      <c r="CM15" s="47" t="n">
        <f aca="false">CM53*CL19</f>
        <v>3.1424625</v>
      </c>
      <c r="CN15" s="47" t="n">
        <f aca="false">CN53*CM19</f>
        <v>3.1874625</v>
      </c>
      <c r="CO15" s="47" t="n">
        <f aca="false">CO53*CN19</f>
        <v>3.2324625</v>
      </c>
      <c r="CP15" s="47" t="n">
        <f aca="false">CP53*CO19</f>
        <v>3.2774625</v>
      </c>
      <c r="CQ15" s="47" t="n">
        <f aca="false">CQ53*CP19</f>
        <v>3.3224625</v>
      </c>
      <c r="CR15" s="47" t="n">
        <f aca="false">CR53*CQ19</f>
        <v>3.3674625</v>
      </c>
      <c r="CS15" s="47" t="n">
        <f aca="false">CS53*CR19</f>
        <v>3.4124625</v>
      </c>
      <c r="CT15" s="47" t="n">
        <f aca="false">CT53*CS19</f>
        <v>3.4574625</v>
      </c>
      <c r="CU15" s="47" t="n">
        <f aca="false">CU53*CT19</f>
        <v>3.5024625</v>
      </c>
      <c r="CV15" s="47" t="n">
        <f aca="false">CV53*CU19</f>
        <v>3.5474625</v>
      </c>
      <c r="CW15" s="47" t="n">
        <f aca="false">CW53*CV19</f>
        <v>3.5924625</v>
      </c>
    </row>
    <row r="16" customFormat="false" ht="17" hidden="false" customHeight="false" outlineLevel="0" collapsed="false">
      <c r="C16" s="0" t="s">
        <v>143</v>
      </c>
      <c r="D16" s="48" t="n">
        <f aca="false">D13+D14+D15</f>
        <v>587.180555555556</v>
      </c>
      <c r="E16" s="47"/>
      <c r="F16" s="47" t="n">
        <f aca="false">F13+F14+F15</f>
        <v>0.9925</v>
      </c>
      <c r="G16" s="47" t="n">
        <f aca="false">G13+G14+G15</f>
        <v>1</v>
      </c>
      <c r="H16" s="47" t="n">
        <f aca="false">H13+H14+H15</f>
        <v>1</v>
      </c>
      <c r="I16" s="47" t="n">
        <f aca="false">I13+I14+I15</f>
        <v>1</v>
      </c>
      <c r="J16" s="47" t="n">
        <f aca="false">J13+J14+J15</f>
        <v>1</v>
      </c>
      <c r="K16" s="47" t="n">
        <f aca="false">K13+K14+K15</f>
        <v>1</v>
      </c>
      <c r="L16" s="47" t="n">
        <f aca="false">L13+L14+L15</f>
        <v>1</v>
      </c>
      <c r="M16" s="47" t="n">
        <f aca="false">M13+M14+M15</f>
        <v>1</v>
      </c>
      <c r="N16" s="47" t="n">
        <f aca="false">N13+N14+N15</f>
        <v>1</v>
      </c>
      <c r="O16" s="47" t="n">
        <f aca="false">O13+O14+O15</f>
        <v>3</v>
      </c>
      <c r="P16" s="47" t="n">
        <f aca="false">P13+P14+P15</f>
        <v>6</v>
      </c>
      <c r="Q16" s="47" t="n">
        <f aca="false">Q13+Q14+Q15</f>
        <v>6</v>
      </c>
      <c r="R16" s="47" t="n">
        <f aca="false">R13+R14+R15</f>
        <v>6</v>
      </c>
      <c r="S16" s="47" t="n">
        <f aca="false">S13+S14+S15</f>
        <v>6</v>
      </c>
      <c r="T16" s="47" t="n">
        <f aca="false">T13+T14+T15</f>
        <v>6</v>
      </c>
      <c r="U16" s="47" t="n">
        <f aca="false">U13+U14+U15</f>
        <v>6</v>
      </c>
      <c r="V16" s="47" t="n">
        <f aca="false">V13+V14+V15</f>
        <v>6</v>
      </c>
      <c r="W16" s="47" t="n">
        <f aca="false">W13+W14+W15</f>
        <v>6</v>
      </c>
      <c r="X16" s="47" t="n">
        <f aca="false">X13+X14+X15</f>
        <v>6</v>
      </c>
      <c r="Y16" s="47" t="n">
        <f aca="false">Y13+Y14+Y15</f>
        <v>6</v>
      </c>
      <c r="Z16" s="47" t="n">
        <f aca="false">Z13+Z14+Z15</f>
        <v>6</v>
      </c>
      <c r="AA16" s="47" t="n">
        <f aca="false">AA13+AA14+AA15</f>
        <v>6</v>
      </c>
      <c r="AB16" s="47" t="n">
        <f aca="false">AB13+AB14+AB15</f>
        <v>6</v>
      </c>
      <c r="AC16" s="47" t="n">
        <f aca="false">AC13+AC14+AC15</f>
        <v>6</v>
      </c>
      <c r="AD16" s="47" t="n">
        <f aca="false">AD13+AD14+AD15</f>
        <v>6</v>
      </c>
      <c r="AE16" s="47" t="n">
        <f aca="false">AE13+AE14+AE15</f>
        <v>6</v>
      </c>
      <c r="AF16" s="47" t="n">
        <f aca="false">AF13+AF14+AF15</f>
        <v>6</v>
      </c>
      <c r="AG16" s="47" t="n">
        <f aca="false">AG13+AG14+AG15</f>
        <v>6</v>
      </c>
      <c r="AH16" s="47" t="n">
        <f aca="false">AH13+AH14+AH15</f>
        <v>6</v>
      </c>
      <c r="AI16" s="47" t="n">
        <f aca="false">AI13+AI14+AI15</f>
        <v>6</v>
      </c>
      <c r="AJ16" s="47" t="n">
        <f aca="false">AJ13+AJ14+AJ15</f>
        <v>9</v>
      </c>
      <c r="AK16" s="47" t="n">
        <f aca="false">AK13+AK14+AK15</f>
        <v>9</v>
      </c>
      <c r="AL16" s="47" t="n">
        <f aca="false">AL13+AL14+AL15</f>
        <v>9</v>
      </c>
      <c r="AM16" s="47" t="n">
        <f aca="false">AM13+AM14+AM15</f>
        <v>9</v>
      </c>
      <c r="AN16" s="47" t="n">
        <f aca="false">AN13+AN14+AN15</f>
        <v>9</v>
      </c>
      <c r="AO16" s="47" t="n">
        <f aca="false">AO13+AO14+AO15</f>
        <v>9</v>
      </c>
      <c r="AP16" s="47" t="n">
        <f aca="false">AP13+AP14+AP15</f>
        <v>9</v>
      </c>
      <c r="AQ16" s="47" t="n">
        <f aca="false">AQ13+AQ14+AQ15</f>
        <v>9</v>
      </c>
      <c r="AR16" s="47" t="n">
        <f aca="false">AR13+AR14+AR15</f>
        <v>9</v>
      </c>
      <c r="AS16" s="47" t="n">
        <f aca="false">AS13+AS14+AS15</f>
        <v>9</v>
      </c>
      <c r="AT16" s="47" t="n">
        <f aca="false">AT13+AT14+AT15</f>
        <v>9</v>
      </c>
      <c r="AU16" s="47" t="n">
        <f aca="false">AU13+AU14+AU15</f>
        <v>9</v>
      </c>
      <c r="AV16" s="47" t="n">
        <f aca="false">AV13+AV14+AV15</f>
        <v>9</v>
      </c>
      <c r="AW16" s="47" t="n">
        <f aca="false">AW13+AW14+AW15</f>
        <v>9</v>
      </c>
      <c r="AX16" s="47" t="n">
        <f aca="false">AX13+AX14+AX15</f>
        <v>9</v>
      </c>
      <c r="AY16" s="47" t="n">
        <f aca="false">AY13+AY14+AY15</f>
        <v>9</v>
      </c>
      <c r="AZ16" s="47" t="n">
        <f aca="false">AZ13+AZ14+AZ15</f>
        <v>9</v>
      </c>
      <c r="BA16" s="47" t="n">
        <f aca="false">BA13+BA14+BA15</f>
        <v>9</v>
      </c>
      <c r="BB16" s="47" t="n">
        <f aca="false">BB13+BB14+BB15</f>
        <v>9</v>
      </c>
      <c r="BC16" s="47" t="n">
        <f aca="false">BC13+BC14+BC15</f>
        <v>9</v>
      </c>
      <c r="BD16" s="47" t="n">
        <f aca="false">BD13+BD14+BD15</f>
        <v>9</v>
      </c>
      <c r="BE16" s="47" t="n">
        <f aca="false">BE13+BE14+BE15</f>
        <v>9</v>
      </c>
      <c r="BF16" s="47" t="n">
        <f aca="false">BF13+BF14+BF15</f>
        <v>9</v>
      </c>
      <c r="BG16" s="47" t="n">
        <f aca="false">BG13+BG14+BG15</f>
        <v>9</v>
      </c>
      <c r="BH16" s="47" t="n">
        <f aca="false">BH13+BH14+BH15</f>
        <v>9</v>
      </c>
      <c r="BI16" s="47" t="n">
        <f aca="false">BI13+BI14+BI15</f>
        <v>9</v>
      </c>
      <c r="BJ16" s="47" t="n">
        <f aca="false">BJ13+BJ14+BJ15</f>
        <v>9</v>
      </c>
      <c r="BK16" s="47" t="n">
        <f aca="false">BK13+BK14+BK15</f>
        <v>9</v>
      </c>
      <c r="BL16" s="47" t="n">
        <f aca="false">BL13+BL14+BL15</f>
        <v>9</v>
      </c>
      <c r="BM16" s="47" t="n">
        <f aca="false">BM13+BM14+BM15</f>
        <v>9</v>
      </c>
      <c r="BN16" s="47" t="n">
        <f aca="false">BN13+BN14+BN15</f>
        <v>9</v>
      </c>
      <c r="BO16" s="47" t="n">
        <f aca="false">BO13+BO14+BO15</f>
        <v>9</v>
      </c>
      <c r="BP16" s="47" t="n">
        <f aca="false">BP13+BP14+BP15</f>
        <v>9</v>
      </c>
      <c r="BQ16" s="47" t="n">
        <f aca="false">BQ13+BQ14+BQ15</f>
        <v>9</v>
      </c>
      <c r="BR16" s="47" t="n">
        <f aca="false">BR13+BR14+BR15</f>
        <v>9</v>
      </c>
      <c r="BS16" s="47" t="n">
        <f aca="false">BS13+BS14+BS15</f>
        <v>9</v>
      </c>
      <c r="BT16" s="47" t="n">
        <f aca="false">BT13+BT14+BT15</f>
        <v>9</v>
      </c>
      <c r="BU16" s="47" t="n">
        <f aca="false">BU13+BU14+BU15</f>
        <v>9</v>
      </c>
      <c r="BV16" s="47" t="n">
        <f aca="false">BV13+BV14+BV15</f>
        <v>9</v>
      </c>
      <c r="BW16" s="47" t="n">
        <f aca="false">BW13+BW14+BW15</f>
        <v>9</v>
      </c>
      <c r="BX16" s="47" t="n">
        <f aca="false">BX13+BX14+BX15</f>
        <v>9</v>
      </c>
      <c r="BY16" s="47" t="n">
        <f aca="false">BY13+BY14+BY15</f>
        <v>9</v>
      </c>
      <c r="BZ16" s="47" t="n">
        <f aca="false">BZ13+BZ14+BZ15</f>
        <v>9</v>
      </c>
      <c r="CA16" s="47" t="n">
        <f aca="false">CA13+CA14+CA15</f>
        <v>9</v>
      </c>
      <c r="CB16" s="47" t="n">
        <f aca="false">CB13+CB14+CB15</f>
        <v>9</v>
      </c>
      <c r="CC16" s="47" t="n">
        <f aca="false">CC13+CC14+CC15</f>
        <v>9</v>
      </c>
      <c r="CD16" s="47" t="n">
        <f aca="false">CD13+CD14+CD15</f>
        <v>9</v>
      </c>
      <c r="CE16" s="47" t="n">
        <f aca="false">CE13+CE14+CE15</f>
        <v>9</v>
      </c>
      <c r="CF16" s="47" t="n">
        <f aca="false">CF13+CF14+CF15</f>
        <v>9</v>
      </c>
      <c r="CG16" s="47" t="n">
        <f aca="false">CG13+CG14+CG15</f>
        <v>9</v>
      </c>
      <c r="CH16" s="47" t="n">
        <f aca="false">CH13+CH14+CH15</f>
        <v>9</v>
      </c>
      <c r="CI16" s="47" t="n">
        <f aca="false">CI13+CI14+CI15</f>
        <v>9</v>
      </c>
      <c r="CJ16" s="47" t="n">
        <f aca="false">CJ13+CJ14+CJ15</f>
        <v>9</v>
      </c>
      <c r="CK16" s="47" t="n">
        <f aca="false">CK13+CK14+CK15</f>
        <v>9</v>
      </c>
      <c r="CL16" s="47" t="n">
        <f aca="false">CL13+CL14+CL15</f>
        <v>9</v>
      </c>
      <c r="CM16" s="47" t="n">
        <f aca="false">CM13+CM14+CM15</f>
        <v>9</v>
      </c>
      <c r="CN16" s="47" t="n">
        <f aca="false">CN13+CN14+CN15</f>
        <v>9</v>
      </c>
      <c r="CO16" s="47" t="n">
        <f aca="false">CO13+CO14+CO15</f>
        <v>9</v>
      </c>
      <c r="CP16" s="47" t="n">
        <f aca="false">CP13+CP14+CP15</f>
        <v>9</v>
      </c>
      <c r="CQ16" s="47" t="n">
        <f aca="false">CQ13+CQ14+CQ15</f>
        <v>9</v>
      </c>
      <c r="CR16" s="47" t="n">
        <f aca="false">CR13+CR14+CR15</f>
        <v>9</v>
      </c>
      <c r="CS16" s="47" t="n">
        <f aca="false">CS13+CS14+CS15</f>
        <v>9</v>
      </c>
      <c r="CT16" s="47" t="n">
        <f aca="false">CT13+CT14+CT15</f>
        <v>9</v>
      </c>
      <c r="CU16" s="47" t="n">
        <f aca="false">CU13+CU14+CU15</f>
        <v>9</v>
      </c>
      <c r="CV16" s="47" t="n">
        <f aca="false">CV13+CV14+CV15</f>
        <v>9</v>
      </c>
      <c r="CW16" s="47" t="n">
        <f aca="false">CW13+CW14+CW15</f>
        <v>9</v>
      </c>
    </row>
    <row r="17" customFormat="false" ht="17" hidden="false" customHeight="false" outlineLevel="0" collapsed="false">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row>
    <row r="18" customFormat="false" ht="17" hidden="false" customHeight="false" outlineLevel="0" collapsed="false">
      <c r="C18" s="23" t="s">
        <v>144</v>
      </c>
      <c r="E18" s="47" t="n">
        <f aca="false">D19</f>
        <v>558.333333333333</v>
      </c>
      <c r="F18" s="47" t="n">
        <f aca="false">E19</f>
        <v>1.5</v>
      </c>
      <c r="G18" s="47" t="n">
        <f aca="false">F19</f>
        <v>2.4925</v>
      </c>
      <c r="H18" s="47" t="n">
        <f aca="false">G19</f>
        <v>3.4925</v>
      </c>
      <c r="I18" s="47" t="n">
        <f aca="false">H19</f>
        <v>4.4925</v>
      </c>
      <c r="J18" s="47" t="n">
        <f aca="false">I19</f>
        <v>5.4925</v>
      </c>
      <c r="K18" s="47" t="n">
        <f aca="false">J19</f>
        <v>6.4925</v>
      </c>
      <c r="L18" s="47" t="n">
        <f aca="false">K19</f>
        <v>7.4925</v>
      </c>
      <c r="M18" s="47" t="n">
        <f aca="false">L19</f>
        <v>8.4925</v>
      </c>
      <c r="N18" s="47" t="n">
        <f aca="false">M19</f>
        <v>9.4925</v>
      </c>
      <c r="O18" s="47" t="n">
        <f aca="false">N19</f>
        <v>10.4925</v>
      </c>
      <c r="P18" s="47" t="n">
        <f aca="false">O19</f>
        <v>13.4925</v>
      </c>
      <c r="Q18" s="47" t="n">
        <f aca="false">P19</f>
        <v>19.4925</v>
      </c>
      <c r="R18" s="47" t="n">
        <f aca="false">Q19</f>
        <v>25.4925</v>
      </c>
      <c r="S18" s="47" t="n">
        <f aca="false">R19</f>
        <v>31.4925</v>
      </c>
      <c r="T18" s="47" t="n">
        <f aca="false">S19</f>
        <v>37.4925</v>
      </c>
      <c r="U18" s="47" t="n">
        <f aca="false">T19</f>
        <v>43.4925</v>
      </c>
      <c r="V18" s="47" t="n">
        <f aca="false">U19</f>
        <v>49.4925</v>
      </c>
      <c r="W18" s="47" t="n">
        <f aca="false">V19</f>
        <v>55.4925</v>
      </c>
      <c r="X18" s="47" t="n">
        <f aca="false">W19</f>
        <v>61.4925</v>
      </c>
      <c r="Y18" s="47" t="n">
        <f aca="false">X19</f>
        <v>67.4925</v>
      </c>
      <c r="Z18" s="47" t="n">
        <f aca="false">Y19</f>
        <v>73.4925</v>
      </c>
      <c r="AA18" s="47" t="n">
        <f aca="false">Z19</f>
        <v>79.4925</v>
      </c>
      <c r="AB18" s="47" t="n">
        <f aca="false">AA19</f>
        <v>85.4925</v>
      </c>
      <c r="AC18" s="47" t="n">
        <f aca="false">AB19</f>
        <v>91.4925</v>
      </c>
      <c r="AD18" s="47" t="n">
        <f aca="false">AC19</f>
        <v>97.4925</v>
      </c>
      <c r="AE18" s="47" t="n">
        <f aca="false">AD19</f>
        <v>103.4925</v>
      </c>
      <c r="AF18" s="47" t="n">
        <f aca="false">AE19</f>
        <v>109.4925</v>
      </c>
      <c r="AG18" s="47" t="n">
        <f aca="false">AF19</f>
        <v>115.4925</v>
      </c>
      <c r="AH18" s="47" t="n">
        <f aca="false">AG19</f>
        <v>121.4925</v>
      </c>
      <c r="AI18" s="47" t="n">
        <f aca="false">AH19</f>
        <v>127.4925</v>
      </c>
      <c r="AJ18" s="47" t="n">
        <f aca="false">AI19</f>
        <v>133.4925</v>
      </c>
      <c r="AK18" s="47" t="n">
        <f aca="false">AJ19</f>
        <v>142.4925</v>
      </c>
      <c r="AL18" s="47" t="n">
        <f aca="false">AK19</f>
        <v>151.4925</v>
      </c>
      <c r="AM18" s="47" t="n">
        <f aca="false">AL19</f>
        <v>160.4925</v>
      </c>
      <c r="AN18" s="47" t="n">
        <f aca="false">AM19</f>
        <v>169.4925</v>
      </c>
      <c r="AO18" s="47" t="n">
        <f aca="false">AN19</f>
        <v>178.4925</v>
      </c>
      <c r="AP18" s="47" t="n">
        <f aca="false">AO19</f>
        <v>187.4925</v>
      </c>
      <c r="AQ18" s="47" t="n">
        <f aca="false">AP19</f>
        <v>196.4925</v>
      </c>
      <c r="AR18" s="47" t="n">
        <f aca="false">AQ19</f>
        <v>205.4925</v>
      </c>
      <c r="AS18" s="47" t="n">
        <f aca="false">AR19</f>
        <v>214.4925</v>
      </c>
      <c r="AT18" s="47" t="n">
        <f aca="false">AS19</f>
        <v>223.4925</v>
      </c>
      <c r="AU18" s="47" t="n">
        <f aca="false">AT19</f>
        <v>232.4925</v>
      </c>
      <c r="AV18" s="47" t="n">
        <f aca="false">AU19</f>
        <v>241.4925</v>
      </c>
      <c r="AW18" s="47" t="n">
        <f aca="false">AV19</f>
        <v>250.4925</v>
      </c>
      <c r="AX18" s="47" t="n">
        <f aca="false">AW19</f>
        <v>259.4925</v>
      </c>
      <c r="AY18" s="47" t="n">
        <f aca="false">AX19</f>
        <v>268.4925</v>
      </c>
      <c r="AZ18" s="47" t="n">
        <f aca="false">AY19</f>
        <v>277.4925</v>
      </c>
      <c r="BA18" s="47" t="n">
        <f aca="false">AZ19</f>
        <v>286.4925</v>
      </c>
      <c r="BB18" s="47" t="n">
        <f aca="false">BA19</f>
        <v>295.4925</v>
      </c>
      <c r="BC18" s="47" t="n">
        <f aca="false">BB19</f>
        <v>304.4925</v>
      </c>
      <c r="BD18" s="47" t="n">
        <f aca="false">BC19</f>
        <v>313.4925</v>
      </c>
      <c r="BE18" s="47" t="n">
        <f aca="false">BD19</f>
        <v>322.4925</v>
      </c>
      <c r="BF18" s="47" t="n">
        <f aca="false">BE19</f>
        <v>331.4925</v>
      </c>
      <c r="BG18" s="47" t="n">
        <f aca="false">BF19</f>
        <v>340.4925</v>
      </c>
      <c r="BH18" s="47" t="n">
        <f aca="false">BG19</f>
        <v>349.4925</v>
      </c>
      <c r="BI18" s="47" t="n">
        <f aca="false">BH19</f>
        <v>358.4925</v>
      </c>
      <c r="BJ18" s="47" t="n">
        <f aca="false">BI19</f>
        <v>367.4925</v>
      </c>
      <c r="BK18" s="47" t="n">
        <f aca="false">BJ19</f>
        <v>376.4925</v>
      </c>
      <c r="BL18" s="47" t="n">
        <f aca="false">BK19</f>
        <v>385.4925</v>
      </c>
      <c r="BM18" s="47" t="n">
        <f aca="false">BL19</f>
        <v>394.4925</v>
      </c>
      <c r="BN18" s="47" t="n">
        <f aca="false">BM19</f>
        <v>403.4925</v>
      </c>
      <c r="BO18" s="47" t="n">
        <f aca="false">BN19</f>
        <v>412.4925</v>
      </c>
      <c r="BP18" s="47" t="n">
        <f aca="false">BO19</f>
        <v>421.4925</v>
      </c>
      <c r="BQ18" s="47" t="n">
        <f aca="false">BP19</f>
        <v>430.4925</v>
      </c>
      <c r="BR18" s="47" t="n">
        <f aca="false">BQ19</f>
        <v>439.4925</v>
      </c>
      <c r="BS18" s="47" t="n">
        <f aca="false">BR19</f>
        <v>448.4925</v>
      </c>
      <c r="BT18" s="47" t="n">
        <f aca="false">BS19</f>
        <v>457.4925</v>
      </c>
      <c r="BU18" s="47" t="n">
        <f aca="false">BT19</f>
        <v>466.4925</v>
      </c>
      <c r="BV18" s="47" t="n">
        <f aca="false">BU19</f>
        <v>475.4925</v>
      </c>
      <c r="BW18" s="47" t="n">
        <f aca="false">BV19</f>
        <v>484.4925</v>
      </c>
      <c r="BX18" s="47" t="n">
        <f aca="false">BW19</f>
        <v>493.4925</v>
      </c>
      <c r="BY18" s="47" t="n">
        <f aca="false">BX19</f>
        <v>502.4925</v>
      </c>
      <c r="BZ18" s="47" t="n">
        <f aca="false">BY19</f>
        <v>511.4925</v>
      </c>
      <c r="CA18" s="47" t="n">
        <f aca="false">BZ19</f>
        <v>520.4925</v>
      </c>
      <c r="CB18" s="47" t="n">
        <f aca="false">CA19</f>
        <v>529.4925</v>
      </c>
      <c r="CC18" s="47" t="n">
        <f aca="false">CB19</f>
        <v>538.4925</v>
      </c>
      <c r="CD18" s="47" t="n">
        <f aca="false">CC19</f>
        <v>547.4925</v>
      </c>
      <c r="CE18" s="47" t="n">
        <f aca="false">CD19</f>
        <v>556.4925</v>
      </c>
      <c r="CF18" s="47" t="n">
        <f aca="false">CE19</f>
        <v>565.4925</v>
      </c>
      <c r="CG18" s="47" t="n">
        <f aca="false">CF19</f>
        <v>574.4925</v>
      </c>
      <c r="CH18" s="47" t="n">
        <f aca="false">CG19</f>
        <v>583.4925</v>
      </c>
      <c r="CI18" s="47" t="n">
        <f aca="false">CH19</f>
        <v>592.4925</v>
      </c>
      <c r="CJ18" s="47" t="n">
        <f aca="false">CI19</f>
        <v>601.4925</v>
      </c>
      <c r="CK18" s="47" t="n">
        <f aca="false">CJ19</f>
        <v>610.4925</v>
      </c>
      <c r="CL18" s="47" t="n">
        <f aca="false">CK19</f>
        <v>619.4925</v>
      </c>
      <c r="CM18" s="47" t="n">
        <f aca="false">CL19</f>
        <v>628.4925</v>
      </c>
      <c r="CN18" s="47" t="n">
        <f aca="false">CM19</f>
        <v>637.4925</v>
      </c>
      <c r="CO18" s="47" t="n">
        <f aca="false">CN19</f>
        <v>646.4925</v>
      </c>
      <c r="CP18" s="47" t="n">
        <f aca="false">CO19</f>
        <v>655.4925</v>
      </c>
      <c r="CQ18" s="47" t="n">
        <f aca="false">CP19</f>
        <v>664.4925</v>
      </c>
      <c r="CR18" s="47" t="n">
        <f aca="false">CQ19</f>
        <v>673.4925</v>
      </c>
      <c r="CS18" s="47" t="n">
        <f aca="false">CR19</f>
        <v>682.4925</v>
      </c>
      <c r="CT18" s="47" t="n">
        <f aca="false">CS19</f>
        <v>691.4925</v>
      </c>
      <c r="CU18" s="47" t="n">
        <f aca="false">CT19</f>
        <v>700.4925</v>
      </c>
      <c r="CV18" s="47" t="n">
        <f aca="false">CU19</f>
        <v>709.4925</v>
      </c>
      <c r="CW18" s="47" t="n">
        <f aca="false">CV19</f>
        <v>718.4925</v>
      </c>
    </row>
    <row r="19" customFormat="false" ht="17" hidden="false" customHeight="false" outlineLevel="0" collapsed="false">
      <c r="C19" s="23" t="s">
        <v>145</v>
      </c>
      <c r="D19" s="48" t="n">
        <f aca="false">D20/12</f>
        <v>558.333333333333</v>
      </c>
      <c r="E19" s="47" t="n">
        <f aca="false">ASSUMPTIONS!C26</f>
        <v>1.5</v>
      </c>
      <c r="F19" s="47" t="n">
        <f aca="false">E19+F16</f>
        <v>2.4925</v>
      </c>
      <c r="G19" s="47" t="n">
        <f aca="false">F19+G16</f>
        <v>3.4925</v>
      </c>
      <c r="H19" s="47" t="n">
        <f aca="false">G19+H16</f>
        <v>4.4925</v>
      </c>
      <c r="I19" s="47" t="n">
        <f aca="false">H19+I16</f>
        <v>5.4925</v>
      </c>
      <c r="J19" s="47" t="n">
        <f aca="false">I19+J16</f>
        <v>6.4925</v>
      </c>
      <c r="K19" s="47" t="n">
        <f aca="false">J19+K16</f>
        <v>7.4925</v>
      </c>
      <c r="L19" s="47" t="n">
        <f aca="false">K19+L16+L25</f>
        <v>8.4925</v>
      </c>
      <c r="M19" s="47" t="n">
        <f aca="false">L19+M16</f>
        <v>9.4925</v>
      </c>
      <c r="N19" s="47" t="n">
        <f aca="false">M19+N16</f>
        <v>10.4925</v>
      </c>
      <c r="O19" s="47" t="n">
        <f aca="false">N19+O16</f>
        <v>13.4925</v>
      </c>
      <c r="P19" s="47" t="n">
        <f aca="false">O19+P16</f>
        <v>19.4925</v>
      </c>
      <c r="Q19" s="47" t="n">
        <f aca="false">P19+Q16</f>
        <v>25.4925</v>
      </c>
      <c r="R19" s="47" t="n">
        <f aca="false">Q19+R16</f>
        <v>31.4925</v>
      </c>
      <c r="S19" s="47" t="n">
        <f aca="false">R19+S16</f>
        <v>37.4925</v>
      </c>
      <c r="T19" s="47" t="n">
        <f aca="false">S19+T16</f>
        <v>43.4925</v>
      </c>
      <c r="U19" s="47" t="n">
        <f aca="false">T19+U16</f>
        <v>49.4925</v>
      </c>
      <c r="V19" s="47" t="n">
        <f aca="false">U19+V16</f>
        <v>55.4925</v>
      </c>
      <c r="W19" s="47" t="n">
        <f aca="false">V19+W16</f>
        <v>61.4925</v>
      </c>
      <c r="X19" s="47" t="n">
        <f aca="false">W19+X16</f>
        <v>67.4925</v>
      </c>
      <c r="Y19" s="47" t="n">
        <f aca="false">X19+Y16</f>
        <v>73.4925</v>
      </c>
      <c r="Z19" s="47" t="n">
        <f aca="false">Y19+Z16</f>
        <v>79.4925</v>
      </c>
      <c r="AA19" s="47" t="n">
        <f aca="false">Z19+AA16</f>
        <v>85.4925</v>
      </c>
      <c r="AB19" s="47" t="n">
        <f aca="false">AA19+AB16</f>
        <v>91.4925</v>
      </c>
      <c r="AC19" s="47" t="n">
        <f aca="false">AB19+AC16</f>
        <v>97.4925</v>
      </c>
      <c r="AD19" s="47" t="n">
        <f aca="false">AC19+AD16</f>
        <v>103.4925</v>
      </c>
      <c r="AE19" s="47" t="n">
        <f aca="false">AD19+AE16</f>
        <v>109.4925</v>
      </c>
      <c r="AF19" s="47" t="n">
        <f aca="false">AE19+AF16</f>
        <v>115.4925</v>
      </c>
      <c r="AG19" s="47" t="n">
        <f aca="false">AF19+AG16</f>
        <v>121.4925</v>
      </c>
      <c r="AH19" s="47" t="n">
        <f aca="false">AG19+AH16</f>
        <v>127.4925</v>
      </c>
      <c r="AI19" s="47" t="n">
        <f aca="false">AH19+AI16</f>
        <v>133.4925</v>
      </c>
      <c r="AJ19" s="47" t="n">
        <f aca="false">AI19+AJ16</f>
        <v>142.4925</v>
      </c>
      <c r="AK19" s="47" t="n">
        <f aca="false">AJ19+AK16</f>
        <v>151.4925</v>
      </c>
      <c r="AL19" s="47" t="n">
        <f aca="false">AK19+AL16</f>
        <v>160.4925</v>
      </c>
      <c r="AM19" s="47" t="n">
        <f aca="false">AL19+AM16</f>
        <v>169.4925</v>
      </c>
      <c r="AN19" s="47" t="n">
        <f aca="false">AM19+AN16</f>
        <v>178.4925</v>
      </c>
      <c r="AO19" s="47" t="n">
        <f aca="false">AN19+AO16</f>
        <v>187.4925</v>
      </c>
      <c r="AP19" s="47" t="n">
        <f aca="false">AO19+AP16</f>
        <v>196.4925</v>
      </c>
      <c r="AQ19" s="47" t="n">
        <f aca="false">AP19+AQ16</f>
        <v>205.4925</v>
      </c>
      <c r="AR19" s="47" t="n">
        <f aca="false">AQ19+AR16</f>
        <v>214.4925</v>
      </c>
      <c r="AS19" s="47" t="n">
        <f aca="false">AR19+AS16</f>
        <v>223.4925</v>
      </c>
      <c r="AT19" s="47" t="n">
        <f aca="false">AS19+AT16</f>
        <v>232.4925</v>
      </c>
      <c r="AU19" s="47" t="n">
        <f aca="false">AT19+AU16</f>
        <v>241.4925</v>
      </c>
      <c r="AV19" s="47" t="n">
        <f aca="false">AU19+AV16</f>
        <v>250.4925</v>
      </c>
      <c r="AW19" s="47" t="n">
        <f aca="false">AV19+AW16</f>
        <v>259.4925</v>
      </c>
      <c r="AX19" s="47" t="n">
        <f aca="false">AW19+AX16</f>
        <v>268.4925</v>
      </c>
      <c r="AY19" s="47" t="n">
        <f aca="false">AX19+AY16</f>
        <v>277.4925</v>
      </c>
      <c r="AZ19" s="47" t="n">
        <f aca="false">AY19+AZ16</f>
        <v>286.4925</v>
      </c>
      <c r="BA19" s="47" t="n">
        <f aca="false">AZ19+BA16</f>
        <v>295.4925</v>
      </c>
      <c r="BB19" s="47" t="n">
        <f aca="false">BA19+BB16</f>
        <v>304.4925</v>
      </c>
      <c r="BC19" s="47" t="n">
        <f aca="false">BB19+BC16</f>
        <v>313.4925</v>
      </c>
      <c r="BD19" s="47" t="n">
        <f aca="false">BC19+BD16</f>
        <v>322.4925</v>
      </c>
      <c r="BE19" s="47" t="n">
        <f aca="false">BD19+BE16</f>
        <v>331.4925</v>
      </c>
      <c r="BF19" s="47" t="n">
        <f aca="false">BE19+BF16</f>
        <v>340.4925</v>
      </c>
      <c r="BG19" s="47" t="n">
        <f aca="false">BF19+BG16</f>
        <v>349.4925</v>
      </c>
      <c r="BH19" s="47" t="n">
        <f aca="false">BG19+BH16</f>
        <v>358.4925</v>
      </c>
      <c r="BI19" s="47" t="n">
        <f aca="false">BH19+BI16</f>
        <v>367.4925</v>
      </c>
      <c r="BJ19" s="47" t="n">
        <f aca="false">BI19+BJ16</f>
        <v>376.4925</v>
      </c>
      <c r="BK19" s="47" t="n">
        <f aca="false">BJ19+BK16</f>
        <v>385.4925</v>
      </c>
      <c r="BL19" s="47" t="n">
        <f aca="false">BK19+BL16</f>
        <v>394.4925</v>
      </c>
      <c r="BM19" s="47" t="n">
        <f aca="false">BL19+BM16</f>
        <v>403.4925</v>
      </c>
      <c r="BN19" s="47" t="n">
        <f aca="false">BM19+BN16</f>
        <v>412.4925</v>
      </c>
      <c r="BO19" s="47" t="n">
        <f aca="false">BN19+BO16</f>
        <v>421.4925</v>
      </c>
      <c r="BP19" s="47" t="n">
        <f aca="false">BO19+BP16</f>
        <v>430.4925</v>
      </c>
      <c r="BQ19" s="47" t="n">
        <f aca="false">BP19+BQ16</f>
        <v>439.4925</v>
      </c>
      <c r="BR19" s="47" t="n">
        <f aca="false">BQ19+BR16</f>
        <v>448.4925</v>
      </c>
      <c r="BS19" s="47" t="n">
        <f aca="false">BR19+BS16</f>
        <v>457.4925</v>
      </c>
      <c r="BT19" s="47" t="n">
        <f aca="false">BS19+BT16</f>
        <v>466.4925</v>
      </c>
      <c r="BU19" s="47" t="n">
        <f aca="false">BT19+BU16</f>
        <v>475.4925</v>
      </c>
      <c r="BV19" s="47" t="n">
        <f aca="false">BU19+BV16</f>
        <v>484.4925</v>
      </c>
      <c r="BW19" s="47" t="n">
        <f aca="false">BV19+BW16</f>
        <v>493.4925</v>
      </c>
      <c r="BX19" s="47" t="n">
        <f aca="false">BW19+BX16</f>
        <v>502.4925</v>
      </c>
      <c r="BY19" s="47" t="n">
        <f aca="false">BX19+BY16</f>
        <v>511.4925</v>
      </c>
      <c r="BZ19" s="47" t="n">
        <f aca="false">BY19+BZ16</f>
        <v>520.4925</v>
      </c>
      <c r="CA19" s="47" t="n">
        <f aca="false">BZ19+CA16</f>
        <v>529.4925</v>
      </c>
      <c r="CB19" s="47" t="n">
        <f aca="false">CA19+CB16</f>
        <v>538.4925</v>
      </c>
      <c r="CC19" s="47" t="n">
        <f aca="false">CB19+CC16</f>
        <v>547.4925</v>
      </c>
      <c r="CD19" s="47" t="n">
        <f aca="false">CC19+CD16</f>
        <v>556.4925</v>
      </c>
      <c r="CE19" s="47" t="n">
        <f aca="false">CD19+CE16</f>
        <v>565.4925</v>
      </c>
      <c r="CF19" s="47" t="n">
        <f aca="false">CE19+CF16</f>
        <v>574.4925</v>
      </c>
      <c r="CG19" s="47" t="n">
        <f aca="false">CF19+CG16</f>
        <v>583.4925</v>
      </c>
      <c r="CH19" s="47" t="n">
        <f aca="false">CG19+CH16</f>
        <v>592.4925</v>
      </c>
      <c r="CI19" s="47" t="n">
        <f aca="false">CH19+CI16</f>
        <v>601.4925</v>
      </c>
      <c r="CJ19" s="47" t="n">
        <f aca="false">CI19+CJ16</f>
        <v>610.4925</v>
      </c>
      <c r="CK19" s="47" t="n">
        <f aca="false">CJ19+CK16</f>
        <v>619.4925</v>
      </c>
      <c r="CL19" s="47" t="n">
        <f aca="false">CK19+CL16</f>
        <v>628.4925</v>
      </c>
      <c r="CM19" s="47" t="n">
        <f aca="false">CL19+CM16</f>
        <v>637.4925</v>
      </c>
      <c r="CN19" s="47" t="n">
        <f aca="false">CM19+CN16</f>
        <v>646.4925</v>
      </c>
      <c r="CO19" s="47" t="n">
        <f aca="false">CN19+CO16</f>
        <v>655.4925</v>
      </c>
      <c r="CP19" s="47" t="n">
        <f aca="false">CO19+CP16</f>
        <v>664.4925</v>
      </c>
      <c r="CQ19" s="47" t="n">
        <f aca="false">CP19+CQ16</f>
        <v>673.4925</v>
      </c>
      <c r="CR19" s="47" t="n">
        <f aca="false">CQ19+CR16</f>
        <v>682.4925</v>
      </c>
      <c r="CS19" s="47" t="n">
        <f aca="false">CR19+CS16</f>
        <v>691.4925</v>
      </c>
      <c r="CT19" s="47" t="n">
        <f aca="false">CS19+CT16</f>
        <v>700.4925</v>
      </c>
      <c r="CU19" s="47" t="n">
        <f aca="false">CT19+CU16</f>
        <v>709.4925</v>
      </c>
      <c r="CV19" s="47" t="n">
        <f aca="false">CU19+CV16</f>
        <v>718.4925</v>
      </c>
      <c r="CW19" s="47" t="n">
        <f aca="false">CV19+CW16</f>
        <v>727.4925</v>
      </c>
    </row>
    <row r="20" customFormat="false" ht="17" hidden="false" customHeight="false" outlineLevel="0" collapsed="false">
      <c r="C20" s="0" t="s">
        <v>146</v>
      </c>
      <c r="D20" s="47" t="n">
        <f aca="false">BENCHMARKS!F17</f>
        <v>6700</v>
      </c>
      <c r="E20" s="47" t="n">
        <f aca="false">E19*12</f>
        <v>18</v>
      </c>
      <c r="F20" s="47" t="n">
        <f aca="false">F19*12</f>
        <v>29.91</v>
      </c>
      <c r="G20" s="47" t="n">
        <f aca="false">G19*12</f>
        <v>41.91</v>
      </c>
      <c r="H20" s="47" t="n">
        <f aca="false">H19*12</f>
        <v>53.91</v>
      </c>
      <c r="I20" s="47" t="n">
        <f aca="false">I19*12</f>
        <v>65.91</v>
      </c>
      <c r="J20" s="47" t="n">
        <f aca="false">J19*12</f>
        <v>77.91</v>
      </c>
      <c r="K20" s="47" t="n">
        <f aca="false">K19*12</f>
        <v>89.91</v>
      </c>
      <c r="L20" s="47" t="n">
        <f aca="false">L19*12</f>
        <v>101.91</v>
      </c>
      <c r="M20" s="47" t="n">
        <f aca="false">M19*12</f>
        <v>113.91</v>
      </c>
      <c r="N20" s="47" t="n">
        <f aca="false">N19*12</f>
        <v>125.91</v>
      </c>
      <c r="O20" s="47" t="n">
        <f aca="false">O19*12</f>
        <v>161.91</v>
      </c>
      <c r="P20" s="47" t="n">
        <f aca="false">P19*12</f>
        <v>233.91</v>
      </c>
      <c r="Q20" s="47" t="n">
        <f aca="false">Q19*12</f>
        <v>305.91</v>
      </c>
      <c r="R20" s="47" t="n">
        <f aca="false">R19*12</f>
        <v>377.91</v>
      </c>
      <c r="S20" s="47" t="n">
        <f aca="false">S19*12</f>
        <v>449.91</v>
      </c>
      <c r="T20" s="47" t="n">
        <f aca="false">T19*12</f>
        <v>521.91</v>
      </c>
      <c r="U20" s="47" t="n">
        <f aca="false">U19*12</f>
        <v>593.91</v>
      </c>
      <c r="V20" s="47" t="n">
        <f aca="false">V19*12</f>
        <v>665.91</v>
      </c>
      <c r="W20" s="47" t="n">
        <f aca="false">W19*12</f>
        <v>737.91</v>
      </c>
      <c r="X20" s="47" t="n">
        <f aca="false">X19*12</f>
        <v>809.91</v>
      </c>
      <c r="Y20" s="47" t="n">
        <f aca="false">Y19*12</f>
        <v>881.91</v>
      </c>
      <c r="Z20" s="47" t="n">
        <f aca="false">Z19*12</f>
        <v>953.91</v>
      </c>
      <c r="AA20" s="47" t="n">
        <f aca="false">AA19*12</f>
        <v>1025.91</v>
      </c>
      <c r="AB20" s="47" t="n">
        <f aca="false">AB19*12</f>
        <v>1097.91</v>
      </c>
      <c r="AC20" s="47" t="n">
        <f aca="false">AC19*12</f>
        <v>1169.91</v>
      </c>
      <c r="AD20" s="47" t="n">
        <f aca="false">AD19*12</f>
        <v>1241.91</v>
      </c>
      <c r="AE20" s="47" t="n">
        <f aca="false">AE19*12</f>
        <v>1313.91</v>
      </c>
      <c r="AF20" s="47" t="n">
        <f aca="false">AF19*12</f>
        <v>1385.91</v>
      </c>
      <c r="AG20" s="47" t="n">
        <f aca="false">AG19*12</f>
        <v>1457.91</v>
      </c>
      <c r="AH20" s="47" t="n">
        <f aca="false">AH19*12</f>
        <v>1529.91</v>
      </c>
      <c r="AI20" s="47" t="n">
        <f aca="false">AI19*12</f>
        <v>1601.91</v>
      </c>
      <c r="AJ20" s="47" t="n">
        <f aca="false">AJ19*12</f>
        <v>1709.91</v>
      </c>
      <c r="AK20" s="47" t="n">
        <f aca="false">AK19*12</f>
        <v>1817.91</v>
      </c>
      <c r="AL20" s="47" t="n">
        <f aca="false">AL19*12</f>
        <v>1925.91</v>
      </c>
      <c r="AM20" s="47" t="n">
        <f aca="false">AM19*12</f>
        <v>2033.91</v>
      </c>
      <c r="AN20" s="47" t="n">
        <f aca="false">AN19*12</f>
        <v>2141.91</v>
      </c>
      <c r="AO20" s="47" t="n">
        <f aca="false">AO19*12</f>
        <v>2249.91</v>
      </c>
      <c r="AP20" s="47" t="n">
        <f aca="false">AP19*12</f>
        <v>2357.91</v>
      </c>
      <c r="AQ20" s="47" t="n">
        <f aca="false">AQ19*12</f>
        <v>2465.91</v>
      </c>
      <c r="AR20" s="47" t="n">
        <f aca="false">AR19*12</f>
        <v>2573.91</v>
      </c>
      <c r="AS20" s="47" t="n">
        <f aca="false">AS19*12</f>
        <v>2681.91</v>
      </c>
      <c r="AT20" s="47" t="n">
        <f aca="false">AT19*12</f>
        <v>2789.91</v>
      </c>
      <c r="AU20" s="47" t="n">
        <f aca="false">AU19*12</f>
        <v>2897.91</v>
      </c>
      <c r="AV20" s="47" t="n">
        <f aca="false">AV19*12</f>
        <v>3005.91</v>
      </c>
      <c r="AW20" s="47" t="n">
        <f aca="false">AW19*12</f>
        <v>3113.91</v>
      </c>
      <c r="AX20" s="47" t="n">
        <f aca="false">AX19*12</f>
        <v>3221.91</v>
      </c>
      <c r="AY20" s="47" t="n">
        <f aca="false">AY19*12</f>
        <v>3329.91</v>
      </c>
      <c r="AZ20" s="47" t="n">
        <f aca="false">AZ19*12</f>
        <v>3437.91</v>
      </c>
      <c r="BA20" s="47" t="n">
        <f aca="false">BA19*12</f>
        <v>3545.91</v>
      </c>
      <c r="BB20" s="47" t="n">
        <f aca="false">BB19*12</f>
        <v>3653.91</v>
      </c>
      <c r="BC20" s="47" t="n">
        <f aca="false">BC19*12</f>
        <v>3761.91</v>
      </c>
      <c r="BD20" s="47" t="n">
        <f aca="false">BD19*12</f>
        <v>3869.91</v>
      </c>
      <c r="BE20" s="47" t="n">
        <f aca="false">BE19*12</f>
        <v>3977.91</v>
      </c>
      <c r="BF20" s="47" t="n">
        <f aca="false">BF19*12</f>
        <v>4085.91</v>
      </c>
      <c r="BG20" s="47" t="n">
        <f aca="false">BG19*12</f>
        <v>4193.91</v>
      </c>
      <c r="BH20" s="47" t="n">
        <f aca="false">BH19*12</f>
        <v>4301.91</v>
      </c>
      <c r="BI20" s="47" t="n">
        <f aca="false">BI19*12</f>
        <v>4409.91</v>
      </c>
      <c r="BJ20" s="47" t="n">
        <f aca="false">BJ19*12</f>
        <v>4517.91</v>
      </c>
      <c r="BK20" s="47" t="n">
        <f aca="false">BK19*12</f>
        <v>4625.91</v>
      </c>
      <c r="BL20" s="47" t="n">
        <f aca="false">BL19*12</f>
        <v>4733.91</v>
      </c>
      <c r="BM20" s="47" t="n">
        <f aca="false">BM19*12</f>
        <v>4841.91</v>
      </c>
      <c r="BN20" s="47" t="n">
        <f aca="false">BN19*12</f>
        <v>4949.91</v>
      </c>
      <c r="BO20" s="47" t="n">
        <f aca="false">BO19*12</f>
        <v>5057.91</v>
      </c>
      <c r="BP20" s="47" t="n">
        <f aca="false">BP19*12</f>
        <v>5165.91</v>
      </c>
      <c r="BQ20" s="47" t="n">
        <f aca="false">BQ19*12</f>
        <v>5273.91</v>
      </c>
      <c r="BR20" s="47" t="n">
        <f aca="false">BR19*12</f>
        <v>5381.91</v>
      </c>
      <c r="BS20" s="47" t="n">
        <f aca="false">BS19*12</f>
        <v>5489.91</v>
      </c>
      <c r="BT20" s="47" t="n">
        <f aca="false">BT19*12</f>
        <v>5597.91</v>
      </c>
      <c r="BU20" s="47" t="n">
        <f aca="false">BU19*12</f>
        <v>5705.91</v>
      </c>
      <c r="BV20" s="47" t="n">
        <f aca="false">BV19*12</f>
        <v>5813.91</v>
      </c>
      <c r="BW20" s="47" t="n">
        <f aca="false">BW19*12</f>
        <v>5921.91</v>
      </c>
      <c r="BX20" s="47" t="n">
        <f aca="false">BX19*12</f>
        <v>6029.91</v>
      </c>
      <c r="BY20" s="47" t="n">
        <f aca="false">BY19*12</f>
        <v>6137.91</v>
      </c>
      <c r="BZ20" s="47" t="n">
        <f aca="false">BZ19*12</f>
        <v>6245.91</v>
      </c>
      <c r="CA20" s="47" t="n">
        <f aca="false">CA19*12</f>
        <v>6353.91</v>
      </c>
      <c r="CB20" s="47" t="n">
        <f aca="false">CB19*12</f>
        <v>6461.91</v>
      </c>
      <c r="CC20" s="47" t="n">
        <f aca="false">CC19*12</f>
        <v>6569.91</v>
      </c>
      <c r="CD20" s="47" t="n">
        <f aca="false">CD19*12</f>
        <v>6677.91</v>
      </c>
      <c r="CE20" s="47" t="n">
        <f aca="false">CE19*12</f>
        <v>6785.91</v>
      </c>
      <c r="CF20" s="47" t="n">
        <f aca="false">CF19*12</f>
        <v>6893.91</v>
      </c>
      <c r="CG20" s="47" t="n">
        <f aca="false">CG19*12</f>
        <v>7001.91</v>
      </c>
      <c r="CH20" s="47" t="n">
        <f aca="false">CH19*12</f>
        <v>7109.91</v>
      </c>
      <c r="CI20" s="47" t="n">
        <f aca="false">CI19*12</f>
        <v>7217.91</v>
      </c>
      <c r="CJ20" s="47" t="n">
        <f aca="false">CJ19*12</f>
        <v>7325.91</v>
      </c>
      <c r="CK20" s="47" t="n">
        <f aca="false">CK19*12</f>
        <v>7433.91</v>
      </c>
      <c r="CL20" s="47" t="n">
        <f aca="false">CL19*12</f>
        <v>7541.91</v>
      </c>
      <c r="CM20" s="47" t="n">
        <f aca="false">CM19*12</f>
        <v>7649.91</v>
      </c>
      <c r="CN20" s="47" t="n">
        <f aca="false">CN19*12</f>
        <v>7757.91</v>
      </c>
      <c r="CO20" s="47" t="n">
        <f aca="false">CO19*12</f>
        <v>7865.91</v>
      </c>
      <c r="CP20" s="47" t="n">
        <f aca="false">CP19*12</f>
        <v>7973.91</v>
      </c>
      <c r="CQ20" s="47" t="n">
        <f aca="false">CQ19*12</f>
        <v>8081.91</v>
      </c>
      <c r="CR20" s="47" t="n">
        <f aca="false">CR19*12</f>
        <v>8189.91</v>
      </c>
      <c r="CS20" s="47" t="n">
        <f aca="false">CS19*12</f>
        <v>8297.91</v>
      </c>
      <c r="CT20" s="47" t="n">
        <f aca="false">CT19*12</f>
        <v>8405.91</v>
      </c>
      <c r="CU20" s="47" t="n">
        <f aca="false">CU19*12</f>
        <v>8513.91</v>
      </c>
      <c r="CV20" s="47" t="n">
        <f aca="false">CV19*12</f>
        <v>8621.91</v>
      </c>
      <c r="CW20" s="47" t="n">
        <f aca="false">CW19*12</f>
        <v>8729.91</v>
      </c>
      <c r="CX20" s="48"/>
    </row>
    <row r="21" customFormat="false" ht="17" hidden="false" customHeight="false" outlineLevel="0" collapsed="false">
      <c r="C21" s="23" t="s">
        <v>147</v>
      </c>
      <c r="D21" s="54" t="n">
        <f aca="false">BENCHMARKS!F22/12</f>
        <v>0.0433333333333333</v>
      </c>
      <c r="E21" s="47"/>
      <c r="F21" s="45" t="n">
        <f aca="false">IF(ISERROR(F19/F20),0,F19/F20)</f>
        <v>0.0833333333333333</v>
      </c>
      <c r="G21" s="45" t="n">
        <f aca="false">IF(ISERROR(G19/G20),0,G19/G20)</f>
        <v>0.0833333333333333</v>
      </c>
      <c r="H21" s="45" t="n">
        <f aca="false">IF(ISERROR(H19/H20),0,H19/H20)</f>
        <v>0.0833333333333333</v>
      </c>
      <c r="I21" s="45" t="n">
        <f aca="false">IF(ISERROR(I19/I20),0,I19/I20)</f>
        <v>0.0833333333333333</v>
      </c>
      <c r="J21" s="45" t="n">
        <f aca="false">IF(ISERROR(J19/J20),0,J19/J20)</f>
        <v>0.0833333333333333</v>
      </c>
      <c r="K21" s="45" t="n">
        <f aca="false">IF(ISERROR(K19/K20),0,K19/K20)</f>
        <v>0.0833333333333333</v>
      </c>
      <c r="L21" s="45" t="n">
        <f aca="false">IF(ISERROR(L19/L20),0,L19/L20)</f>
        <v>0.0833333333333333</v>
      </c>
      <c r="M21" s="45" t="n">
        <f aca="false">M19/M20</f>
        <v>0.0833333333333333</v>
      </c>
      <c r="N21" s="45" t="n">
        <f aca="false">N19/N20</f>
        <v>0.0833333333333333</v>
      </c>
      <c r="O21" s="45" t="n">
        <f aca="false">O19/O20</f>
        <v>0.0833333333333333</v>
      </c>
      <c r="P21" s="45" t="n">
        <f aca="false">P19/P20</f>
        <v>0.0833333333333333</v>
      </c>
      <c r="Q21" s="45" t="n">
        <f aca="false">Q19/Q20</f>
        <v>0.0833333333333333</v>
      </c>
      <c r="R21" s="45" t="n">
        <f aca="false">R19/R20</f>
        <v>0.0833333333333333</v>
      </c>
      <c r="S21" s="45" t="n">
        <f aca="false">S19/S20</f>
        <v>0.0833333333333333</v>
      </c>
      <c r="T21" s="45" t="n">
        <f aca="false">T19/T20</f>
        <v>0.0833333333333333</v>
      </c>
      <c r="U21" s="45" t="n">
        <f aca="false">U19/U20</f>
        <v>0.0833333333333333</v>
      </c>
      <c r="V21" s="45" t="n">
        <f aca="false">V19/V20</f>
        <v>0.0833333333333333</v>
      </c>
      <c r="W21" s="45" t="n">
        <f aca="false">W19/W20</f>
        <v>0.0833333333333333</v>
      </c>
      <c r="X21" s="45" t="n">
        <f aca="false">X19/X20</f>
        <v>0.0833333333333333</v>
      </c>
      <c r="Y21" s="45" t="n">
        <f aca="false">Y19/Y20</f>
        <v>0.0833333333333333</v>
      </c>
      <c r="Z21" s="45" t="n">
        <f aca="false">Z19/Z20</f>
        <v>0.0833333333333333</v>
      </c>
      <c r="AA21" s="45" t="n">
        <f aca="false">AA19/AA20</f>
        <v>0.0833333333333333</v>
      </c>
      <c r="AB21" s="45" t="n">
        <f aca="false">AB19/AB20</f>
        <v>0.0833333333333333</v>
      </c>
      <c r="AC21" s="45" t="n">
        <f aca="false">AC19/AC20</f>
        <v>0.0833333333333333</v>
      </c>
      <c r="AD21" s="45" t="n">
        <f aca="false">AD19/AD20</f>
        <v>0.0833333333333333</v>
      </c>
      <c r="AE21" s="45" t="n">
        <f aca="false">AE19/AE20</f>
        <v>0.0833333333333333</v>
      </c>
      <c r="AF21" s="45" t="n">
        <f aca="false">AF19/AF20</f>
        <v>0.0833333333333333</v>
      </c>
      <c r="AG21" s="45" t="n">
        <f aca="false">AG19/AG20</f>
        <v>0.0833333333333333</v>
      </c>
      <c r="AH21" s="45" t="n">
        <f aca="false">AH19/AH20</f>
        <v>0.0833333333333333</v>
      </c>
      <c r="AI21" s="45" t="n">
        <f aca="false">AI19/AI20</f>
        <v>0.0833333333333333</v>
      </c>
      <c r="AJ21" s="45" t="n">
        <f aca="false">AJ19/AJ20</f>
        <v>0.0833333333333333</v>
      </c>
      <c r="AK21" s="45" t="n">
        <f aca="false">AK19/AK20</f>
        <v>0.0833333333333333</v>
      </c>
      <c r="AL21" s="45" t="n">
        <f aca="false">AL19/AL20</f>
        <v>0.0833333333333333</v>
      </c>
      <c r="AM21" s="45" t="n">
        <f aca="false">AM19/AM20</f>
        <v>0.0833333333333333</v>
      </c>
      <c r="AN21" s="45" t="n">
        <f aca="false">AN19/AN20</f>
        <v>0.0833333333333333</v>
      </c>
      <c r="AO21" s="45" t="n">
        <f aca="false">AO19/AO20</f>
        <v>0.0833333333333333</v>
      </c>
      <c r="AP21" s="45" t="n">
        <f aca="false">AP19/AP20</f>
        <v>0.0833333333333333</v>
      </c>
      <c r="AQ21" s="45" t="n">
        <f aca="false">AQ19/AQ20</f>
        <v>0.0833333333333333</v>
      </c>
      <c r="AR21" s="45" t="n">
        <f aca="false">AR19/AR20</f>
        <v>0.0833333333333333</v>
      </c>
      <c r="AS21" s="45" t="n">
        <f aca="false">AS19/AS20</f>
        <v>0.0833333333333333</v>
      </c>
      <c r="AT21" s="45" t="n">
        <f aca="false">AT19/AT20</f>
        <v>0.0833333333333333</v>
      </c>
      <c r="AU21" s="45" t="n">
        <f aca="false">AU19/AU20</f>
        <v>0.0833333333333333</v>
      </c>
      <c r="AV21" s="45" t="n">
        <f aca="false">AV19/AV20</f>
        <v>0.0833333333333333</v>
      </c>
      <c r="AW21" s="45" t="n">
        <f aca="false">AW19/AW20</f>
        <v>0.0833333333333333</v>
      </c>
      <c r="AX21" s="45" t="n">
        <f aca="false">AX19/AX20</f>
        <v>0.0833333333333333</v>
      </c>
      <c r="AY21" s="45" t="n">
        <f aca="false">AY19/AY20</f>
        <v>0.0833333333333333</v>
      </c>
      <c r="AZ21" s="45" t="n">
        <f aca="false">AZ19/AZ20</f>
        <v>0.0833333333333333</v>
      </c>
      <c r="BA21" s="45" t="n">
        <f aca="false">BA19/BA20</f>
        <v>0.0833333333333333</v>
      </c>
      <c r="BB21" s="45" t="n">
        <f aca="false">BB19/BB20</f>
        <v>0.0833333333333333</v>
      </c>
      <c r="BC21" s="45" t="n">
        <f aca="false">BC19/BC20</f>
        <v>0.0833333333333333</v>
      </c>
      <c r="BD21" s="45" t="n">
        <f aca="false">BD19/BD20</f>
        <v>0.0833333333333333</v>
      </c>
      <c r="BE21" s="45" t="n">
        <f aca="false">BE19/BE20</f>
        <v>0.0833333333333333</v>
      </c>
      <c r="BF21" s="45" t="n">
        <f aca="false">BF19/BF20</f>
        <v>0.0833333333333333</v>
      </c>
      <c r="BG21" s="45" t="n">
        <f aca="false">BG19/BG20</f>
        <v>0.0833333333333333</v>
      </c>
      <c r="BH21" s="45" t="n">
        <f aca="false">BH19/BH20</f>
        <v>0.0833333333333333</v>
      </c>
      <c r="BI21" s="45" t="n">
        <f aca="false">BI19/BI20</f>
        <v>0.0833333333333333</v>
      </c>
      <c r="BJ21" s="45" t="n">
        <f aca="false">BJ19/BJ20</f>
        <v>0.0833333333333333</v>
      </c>
      <c r="BK21" s="45" t="n">
        <f aca="false">BK19/BK20</f>
        <v>0.0833333333333333</v>
      </c>
      <c r="BL21" s="45" t="n">
        <f aca="false">BL19/BL20</f>
        <v>0.0833333333333333</v>
      </c>
      <c r="BM21" s="45" t="n">
        <f aca="false">BM19/BM20</f>
        <v>0.0833333333333333</v>
      </c>
      <c r="BN21" s="45" t="n">
        <f aca="false">BN19/BN20</f>
        <v>0.0833333333333333</v>
      </c>
      <c r="BO21" s="45" t="n">
        <f aca="false">BO19/BO20</f>
        <v>0.0833333333333333</v>
      </c>
      <c r="BP21" s="45" t="n">
        <f aca="false">BP19/BP20</f>
        <v>0.0833333333333333</v>
      </c>
      <c r="BQ21" s="45" t="n">
        <f aca="false">BQ19/BQ20</f>
        <v>0.0833333333333333</v>
      </c>
      <c r="BR21" s="45" t="n">
        <f aca="false">BR19/BR20</f>
        <v>0.0833333333333333</v>
      </c>
      <c r="BS21" s="45" t="n">
        <f aca="false">BS19/BS20</f>
        <v>0.0833333333333333</v>
      </c>
      <c r="BT21" s="45" t="n">
        <f aca="false">BT19/BT20</f>
        <v>0.0833333333333333</v>
      </c>
      <c r="BU21" s="45" t="n">
        <f aca="false">BU19/BU20</f>
        <v>0.0833333333333333</v>
      </c>
      <c r="BV21" s="45" t="n">
        <f aca="false">BV19/BV20</f>
        <v>0.0833333333333333</v>
      </c>
      <c r="BW21" s="45" t="n">
        <f aca="false">BW19/BW20</f>
        <v>0.0833333333333333</v>
      </c>
      <c r="BX21" s="45" t="n">
        <f aca="false">BX19/BX20</f>
        <v>0.0833333333333333</v>
      </c>
      <c r="BY21" s="45" t="n">
        <f aca="false">BY19/BY20</f>
        <v>0.0833333333333333</v>
      </c>
      <c r="BZ21" s="45" t="n">
        <f aca="false">BZ19/BZ20</f>
        <v>0.0833333333333333</v>
      </c>
      <c r="CA21" s="45" t="n">
        <f aca="false">CA19/CA20</f>
        <v>0.0833333333333333</v>
      </c>
      <c r="CB21" s="45" t="n">
        <f aca="false">CB19/CB20</f>
        <v>0.0833333333333333</v>
      </c>
      <c r="CC21" s="45" t="n">
        <f aca="false">CC19/CC20</f>
        <v>0.0833333333333333</v>
      </c>
      <c r="CD21" s="45" t="n">
        <f aca="false">CD19/CD20</f>
        <v>0.0833333333333333</v>
      </c>
      <c r="CE21" s="45" t="n">
        <f aca="false">CE19/CE20</f>
        <v>0.0833333333333333</v>
      </c>
      <c r="CF21" s="45" t="n">
        <f aca="false">CF19/CF20</f>
        <v>0.0833333333333333</v>
      </c>
      <c r="CG21" s="45" t="n">
        <f aca="false">CG19/CG20</f>
        <v>0.0833333333333333</v>
      </c>
      <c r="CH21" s="45" t="n">
        <f aca="false">CH19/CH20</f>
        <v>0.0833333333333333</v>
      </c>
      <c r="CI21" s="45" t="n">
        <f aca="false">CI19/CI20</f>
        <v>0.0833333333333333</v>
      </c>
      <c r="CJ21" s="45" t="n">
        <f aca="false">CJ19/CJ20</f>
        <v>0.0833333333333333</v>
      </c>
      <c r="CK21" s="45" t="n">
        <f aca="false">CK19/CK20</f>
        <v>0.0833333333333333</v>
      </c>
      <c r="CL21" s="45" t="n">
        <f aca="false">CL19/CL20</f>
        <v>0.0833333333333333</v>
      </c>
      <c r="CM21" s="45" t="n">
        <f aca="false">CM19/CM20</f>
        <v>0.0833333333333333</v>
      </c>
      <c r="CN21" s="45" t="n">
        <f aca="false">CN19/CN20</f>
        <v>0.0833333333333333</v>
      </c>
      <c r="CO21" s="45" t="n">
        <f aca="false">CO19/CO20</f>
        <v>0.0833333333333333</v>
      </c>
      <c r="CP21" s="45" t="n">
        <f aca="false">CP19/CP20</f>
        <v>0.0833333333333333</v>
      </c>
      <c r="CQ21" s="45" t="n">
        <f aca="false">CQ19/CQ20</f>
        <v>0.0833333333333333</v>
      </c>
      <c r="CR21" s="45" t="n">
        <f aca="false">CR19/CR20</f>
        <v>0.0833333333333333</v>
      </c>
      <c r="CS21" s="45" t="n">
        <f aca="false">CS19/CS20</f>
        <v>0.0833333333333333</v>
      </c>
      <c r="CT21" s="45" t="n">
        <f aca="false">CT19/CT20</f>
        <v>0.0833333333333333</v>
      </c>
      <c r="CU21" s="45" t="n">
        <f aca="false">CU19/CU20</f>
        <v>0.0833333333333333</v>
      </c>
      <c r="CV21" s="45" t="n">
        <f aca="false">CV19/CV20</f>
        <v>0.0833333333333333</v>
      </c>
      <c r="CW21" s="45" t="n">
        <f aca="false">CW19/CW20</f>
        <v>0.0833333333333333</v>
      </c>
      <c r="CX21" s="48"/>
    </row>
    <row r="22" customFormat="false" ht="17" hidden="false" customHeight="false" outlineLevel="0" collapsed="false">
      <c r="E22" s="47"/>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8"/>
    </row>
    <row r="23" customFormat="false" ht="17" hidden="false" customHeight="false" outlineLevel="0" collapsed="false">
      <c r="C23" s="23" t="s">
        <v>148</v>
      </c>
      <c r="D23" s="55" t="n">
        <f aca="false">(D8/12)*D13</f>
        <v>145.631944444444</v>
      </c>
      <c r="E23" s="47"/>
      <c r="F23" s="47" t="n">
        <f aca="false">(F8/12)*F13</f>
        <v>0.25</v>
      </c>
      <c r="G23" s="47" t="n">
        <f aca="false">((G8/12)*G13)+F23</f>
        <v>0.5</v>
      </c>
      <c r="H23" s="47" t="n">
        <f aca="false">((H8/12)*H13)+G23</f>
        <v>0.75</v>
      </c>
      <c r="I23" s="47" t="n">
        <f aca="false">((I8/12)*I13)+H23</f>
        <v>1</v>
      </c>
      <c r="J23" s="47" t="n">
        <f aca="false">((J8/12)*J13)+I23</f>
        <v>1.25</v>
      </c>
      <c r="K23" s="47" t="n">
        <f aca="false">((K8/12)*K13)+J23</f>
        <v>1.5</v>
      </c>
      <c r="L23" s="47" t="n">
        <f aca="false">((L8/12)*L13)+K23</f>
        <v>1.75</v>
      </c>
      <c r="M23" s="47" t="n">
        <f aca="false">((M8/12)*M13)+L23</f>
        <v>2</v>
      </c>
      <c r="N23" s="47" t="n">
        <f aca="false">((N8/12)*N13)+M23</f>
        <v>2.25</v>
      </c>
      <c r="O23" s="47" t="n">
        <f aca="false">((O8/12)*O13)+N23</f>
        <v>3</v>
      </c>
      <c r="P23" s="47" t="n">
        <f aca="false">((P8/12)*P13)+O23</f>
        <v>4.5</v>
      </c>
      <c r="Q23" s="47" t="n">
        <f aca="false">((Q8/12)*Q13)+P23</f>
        <v>6</v>
      </c>
      <c r="R23" s="47" t="n">
        <f aca="false">((R8/12)*R13)+Q23</f>
        <v>7.5</v>
      </c>
      <c r="S23" s="47" t="n">
        <f aca="false">((S8/12)*S13)+R23</f>
        <v>9</v>
      </c>
      <c r="T23" s="47" t="n">
        <f aca="false">((T8/12)*T13)+S23</f>
        <v>10.5</v>
      </c>
      <c r="U23" s="47" t="n">
        <f aca="false">((U8/12)*U13)+T23</f>
        <v>12</v>
      </c>
      <c r="V23" s="47" t="n">
        <f aca="false">((V8/12)*V13)+U23</f>
        <v>13.5</v>
      </c>
      <c r="W23" s="47" t="n">
        <f aca="false">((W8/12)*W13)+V23</f>
        <v>15</v>
      </c>
      <c r="X23" s="47" t="n">
        <f aca="false">((X8/12)*X13)+W23</f>
        <v>16.5</v>
      </c>
      <c r="Y23" s="47" t="n">
        <f aca="false">((Y8/12)*Y13)+X23</f>
        <v>18</v>
      </c>
      <c r="Z23" s="47" t="n">
        <f aca="false">((Z8/12)*Z13)+Y23</f>
        <v>19.5</v>
      </c>
      <c r="AA23" s="47" t="n">
        <f aca="false">((AA8/12)*AA13)+Z23</f>
        <v>21</v>
      </c>
      <c r="AB23" s="47" t="n">
        <f aca="false">((AB8/12)*AB13)+AA23</f>
        <v>22.5</v>
      </c>
      <c r="AC23" s="47" t="n">
        <f aca="false">((AC8/12)*AC13)+AB23</f>
        <v>24</v>
      </c>
      <c r="AD23" s="47" t="n">
        <f aca="false">((AD8/12)*AD13)+AC23</f>
        <v>25.5</v>
      </c>
      <c r="AE23" s="47" t="n">
        <f aca="false">((AE8/12)*AE13)+AD23</f>
        <v>27</v>
      </c>
      <c r="AF23" s="47" t="n">
        <f aca="false">((AF8/12)*AF13)+AE23</f>
        <v>28.5</v>
      </c>
      <c r="AG23" s="47" t="n">
        <f aca="false">((AG8/12)*AG13)+AF23</f>
        <v>30</v>
      </c>
      <c r="AH23" s="47" t="n">
        <f aca="false">((AH8/12)*AH13)+AG23</f>
        <v>31.5</v>
      </c>
      <c r="AI23" s="47" t="n">
        <f aca="false">((AI8/12)*AI13)+AH23</f>
        <v>33</v>
      </c>
      <c r="AJ23" s="47" t="n">
        <f aca="false">((AJ8/12)*AJ13)+AI23</f>
        <v>35.25</v>
      </c>
      <c r="AK23" s="47" t="n">
        <f aca="false">((AK8/12)*AK13)+AJ23</f>
        <v>37.5</v>
      </c>
      <c r="AL23" s="47" t="n">
        <f aca="false">((AL8/12)*AL13)+AK23</f>
        <v>39.75</v>
      </c>
      <c r="AM23" s="47" t="n">
        <f aca="false">((AM8/12)*AM13)+AL23</f>
        <v>42</v>
      </c>
      <c r="AN23" s="47" t="n">
        <f aca="false">((AN8/12)*AN13)+AM23</f>
        <v>44.25</v>
      </c>
      <c r="AO23" s="47" t="n">
        <f aca="false">((AO8/12)*AO13)+AN23</f>
        <v>46.5</v>
      </c>
      <c r="AP23" s="47" t="n">
        <f aca="false">((AP8/12)*AP13)+AO23</f>
        <v>48.75</v>
      </c>
      <c r="AQ23" s="47" t="n">
        <f aca="false">((AQ8/12)*AQ13)+AP23</f>
        <v>51</v>
      </c>
      <c r="AR23" s="47" t="n">
        <f aca="false">((AR8/12)*AR13)+AQ23</f>
        <v>53.25</v>
      </c>
      <c r="AS23" s="47" t="n">
        <f aca="false">((AS8/12)*AS13)+AR23</f>
        <v>55.5</v>
      </c>
      <c r="AT23" s="47" t="n">
        <f aca="false">((AT8/12)*AT13)+AS23</f>
        <v>57.75</v>
      </c>
      <c r="AU23" s="47" t="n">
        <f aca="false">((AU8/12)*AU13)+AT23</f>
        <v>60</v>
      </c>
      <c r="AV23" s="47" t="n">
        <f aca="false">((AV8/12)*AV13)+AU23</f>
        <v>62.25</v>
      </c>
      <c r="AW23" s="47" t="n">
        <f aca="false">((AW8/12)*AW13)+AV23</f>
        <v>64.5</v>
      </c>
      <c r="AX23" s="47" t="n">
        <f aca="false">((AX8/12)*AX13)+AW23</f>
        <v>66.75</v>
      </c>
      <c r="AY23" s="47" t="n">
        <f aca="false">((AY8/12)*AY13)+AX23</f>
        <v>69</v>
      </c>
      <c r="AZ23" s="47" t="n">
        <f aca="false">((AZ8/12)*AZ13)+AY23</f>
        <v>71.25</v>
      </c>
      <c r="BA23" s="47" t="n">
        <f aca="false">((BA8/12)*BA13)+AZ23</f>
        <v>73.5</v>
      </c>
      <c r="BB23" s="47" t="n">
        <f aca="false">((BB8/12)*BB13)+BA23</f>
        <v>75.75</v>
      </c>
      <c r="BC23" s="47" t="n">
        <f aca="false">((BC8/12)*BC13)+BB23</f>
        <v>78</v>
      </c>
      <c r="BD23" s="47" t="n">
        <f aca="false">((BD8/12)*BD13)+BC23</f>
        <v>80.25</v>
      </c>
      <c r="BE23" s="47" t="n">
        <f aca="false">((BE8/12)*BE13)+BD23</f>
        <v>82.5</v>
      </c>
      <c r="BF23" s="47" t="n">
        <f aca="false">((BF8/12)*BF13)+BE23</f>
        <v>84.75</v>
      </c>
      <c r="BG23" s="47" t="n">
        <f aca="false">((BG8/12)*BG13)+BF23</f>
        <v>87</v>
      </c>
      <c r="BH23" s="47" t="n">
        <f aca="false">((BH8/12)*BH13)+BG23</f>
        <v>89.25</v>
      </c>
      <c r="BI23" s="47" t="n">
        <f aca="false">((BI8/12)*BI13)+BH23</f>
        <v>91.5</v>
      </c>
      <c r="BJ23" s="47" t="n">
        <f aca="false">((BJ8/12)*BJ13)+BI23</f>
        <v>93.75</v>
      </c>
      <c r="BK23" s="47" t="n">
        <f aca="false">((BK8/12)*BK13)+BJ23</f>
        <v>96</v>
      </c>
      <c r="BL23" s="47" t="n">
        <f aca="false">((BL8/12)*BL13)+BK23</f>
        <v>98.25</v>
      </c>
      <c r="BM23" s="47" t="n">
        <f aca="false">((BM8/12)*BM13)+BL23</f>
        <v>100.5</v>
      </c>
      <c r="BN23" s="47" t="n">
        <f aca="false">((BN8/12)*BN13)+BM23</f>
        <v>102.75</v>
      </c>
      <c r="BO23" s="47" t="n">
        <f aca="false">((BO8/12)*BO13)+BN23</f>
        <v>105</v>
      </c>
      <c r="BP23" s="47" t="n">
        <f aca="false">((BP8/12)*BP13)+BO23</f>
        <v>107.25</v>
      </c>
      <c r="BQ23" s="47" t="n">
        <f aca="false">((BQ8/12)*BQ13)+BP23</f>
        <v>109.5</v>
      </c>
      <c r="BR23" s="47" t="n">
        <f aca="false">((BR8/12)*BR13)+BQ23</f>
        <v>111.75</v>
      </c>
      <c r="BS23" s="47" t="n">
        <f aca="false">((BS8/12)*BS13)+BR23</f>
        <v>114</v>
      </c>
      <c r="BT23" s="47" t="n">
        <f aca="false">((BT8/12)*BT13)+BS23</f>
        <v>116.25</v>
      </c>
      <c r="BU23" s="47" t="n">
        <f aca="false">((BU8/12)*BU13)+BT23</f>
        <v>118.5</v>
      </c>
      <c r="BV23" s="47" t="n">
        <f aca="false">((BV8/12)*BV13)+BU23</f>
        <v>120.75</v>
      </c>
      <c r="BW23" s="47" t="n">
        <f aca="false">((BW8/12)*BW13)+BV23</f>
        <v>123</v>
      </c>
      <c r="BX23" s="47" t="n">
        <f aca="false">((BX8/12)*BX13)+BW23</f>
        <v>125.25</v>
      </c>
      <c r="BY23" s="47" t="n">
        <f aca="false">((BY8/12)*BY13)+BX23</f>
        <v>127.5</v>
      </c>
      <c r="BZ23" s="47" t="n">
        <f aca="false">((BZ8/12)*BZ13)+BY23</f>
        <v>129.75</v>
      </c>
      <c r="CA23" s="47" t="n">
        <f aca="false">((CA8/12)*CA13)+BZ23</f>
        <v>132</v>
      </c>
      <c r="CB23" s="47" t="n">
        <f aca="false">((CB8/12)*CB13)+CA23</f>
        <v>134.25</v>
      </c>
      <c r="CC23" s="47" t="n">
        <f aca="false">((CC8/12)*CC13)+CB23</f>
        <v>136.5</v>
      </c>
      <c r="CD23" s="47" t="n">
        <f aca="false">((CD8/12)*CD13)+CC23</f>
        <v>138.75</v>
      </c>
      <c r="CE23" s="47" t="n">
        <f aca="false">((CE8/12)*CE13)+CD23</f>
        <v>141</v>
      </c>
      <c r="CF23" s="47" t="n">
        <f aca="false">((CF8/12)*CF13)+CE23</f>
        <v>143.25</v>
      </c>
      <c r="CG23" s="47" t="n">
        <f aca="false">((CG8/12)*CG13)+CF23</f>
        <v>145.5</v>
      </c>
      <c r="CH23" s="47" t="n">
        <f aca="false">((CH8/12)*CH13)+CG23</f>
        <v>147.75</v>
      </c>
      <c r="CI23" s="47" t="n">
        <f aca="false">((CI8/12)*CI13)+CH23</f>
        <v>150</v>
      </c>
      <c r="CJ23" s="47" t="n">
        <f aca="false">((CJ8/12)*CJ13)+CI23</f>
        <v>152.25</v>
      </c>
      <c r="CK23" s="47" t="n">
        <f aca="false">((CK8/12)*CK13)+CJ23</f>
        <v>154.5</v>
      </c>
      <c r="CL23" s="47" t="n">
        <f aca="false">((CL8/12)*CL13)+CK23</f>
        <v>156.75</v>
      </c>
      <c r="CM23" s="47" t="n">
        <f aca="false">((CM8/12)*CM13)+CL23</f>
        <v>159</v>
      </c>
      <c r="CN23" s="47" t="n">
        <f aca="false">((CN8/12)*CN13)+CM23</f>
        <v>161.25</v>
      </c>
      <c r="CO23" s="47" t="n">
        <f aca="false">((CO8/12)*CO13)+CN23</f>
        <v>163.5</v>
      </c>
      <c r="CP23" s="47" t="n">
        <f aca="false">((CP8/12)*CP13)+CO23</f>
        <v>165.75</v>
      </c>
      <c r="CQ23" s="47" t="n">
        <f aca="false">((CQ8/12)*CQ13)+CP23</f>
        <v>168</v>
      </c>
      <c r="CR23" s="47" t="n">
        <f aca="false">((CR8/12)*CR13)+CQ23</f>
        <v>170.25</v>
      </c>
      <c r="CS23" s="47" t="n">
        <f aca="false">((CS8/12)*CS13)+CR23</f>
        <v>172.5</v>
      </c>
      <c r="CT23" s="47" t="n">
        <f aca="false">((CT8/12)*CT13)+CS23</f>
        <v>174.75</v>
      </c>
      <c r="CU23" s="47" t="n">
        <f aca="false">((CU8/12)*CU13)+CT23</f>
        <v>177</v>
      </c>
      <c r="CV23" s="47" t="n">
        <f aca="false">((CV8/12)*CV13)+CU23</f>
        <v>179.25</v>
      </c>
      <c r="CW23" s="47" t="n">
        <f aca="false">((CW8/12)*CW13)+CV23</f>
        <v>181.5</v>
      </c>
      <c r="CX23" s="48"/>
    </row>
    <row r="24" customFormat="false" ht="17" hidden="false" customHeight="false" outlineLevel="0" collapsed="false">
      <c r="E24" s="47"/>
      <c r="F24" s="45"/>
      <c r="G24" s="45"/>
      <c r="H24" s="45"/>
      <c r="I24" s="45"/>
      <c r="J24" s="45"/>
      <c r="K24" s="45"/>
      <c r="L24" s="45"/>
      <c r="M24" s="45"/>
      <c r="N24" s="45"/>
      <c r="O24" s="45"/>
      <c r="P24" s="45"/>
      <c r="Q24" s="45"/>
      <c r="R24" s="45"/>
      <c r="S24" s="45"/>
      <c r="T24" s="47"/>
      <c r="U24" s="47"/>
      <c r="V24" s="47"/>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8"/>
    </row>
    <row r="25" s="47" customFormat="true" ht="17" hidden="false" customHeight="false" outlineLevel="0" collapsed="false">
      <c r="C25" s="55" t="s">
        <v>149</v>
      </c>
      <c r="D25" s="55"/>
    </row>
    <row r="27" customFormat="false" ht="17" hidden="false" customHeight="false" outlineLevel="0" collapsed="false">
      <c r="A27" s="0" t="s">
        <v>104</v>
      </c>
      <c r="B27" s="50" t="s">
        <v>150</v>
      </c>
      <c r="C27" s="50"/>
      <c r="D27" s="50"/>
      <c r="E27" s="33" t="n">
        <f aca="false">E$7</f>
        <v>44378</v>
      </c>
      <c r="F27" s="33" t="n">
        <f aca="false">F$7</f>
        <v>44409</v>
      </c>
      <c r="G27" s="33" t="n">
        <f aca="false">G$7</f>
        <v>44440</v>
      </c>
      <c r="H27" s="33" t="n">
        <f aca="false">H$7</f>
        <v>44470</v>
      </c>
      <c r="I27" s="33" t="n">
        <f aca="false">I$7</f>
        <v>44501</v>
      </c>
      <c r="J27" s="33" t="n">
        <f aca="false">J$7</f>
        <v>44531</v>
      </c>
      <c r="K27" s="33" t="n">
        <f aca="false">K$7</f>
        <v>44562</v>
      </c>
      <c r="L27" s="33" t="n">
        <f aca="false">L$7</f>
        <v>44593</v>
      </c>
      <c r="M27" s="33" t="n">
        <f aca="false">M$7</f>
        <v>44621</v>
      </c>
      <c r="N27" s="33" t="n">
        <f aca="false">N$7</f>
        <v>44652</v>
      </c>
      <c r="O27" s="33" t="n">
        <f aca="false">O$7</f>
        <v>44682</v>
      </c>
      <c r="P27" s="33" t="n">
        <f aca="false">P$7</f>
        <v>44713</v>
      </c>
      <c r="Q27" s="33" t="n">
        <f aca="false">Q$7</f>
        <v>44743</v>
      </c>
      <c r="R27" s="33" t="n">
        <f aca="false">R$7</f>
        <v>44774</v>
      </c>
      <c r="S27" s="33" t="n">
        <f aca="false">S$7</f>
        <v>44805</v>
      </c>
      <c r="T27" s="33" t="n">
        <f aca="false">T$7</f>
        <v>44835</v>
      </c>
      <c r="U27" s="33" t="n">
        <f aca="false">U$7</f>
        <v>44866</v>
      </c>
      <c r="V27" s="33" t="n">
        <f aca="false">V$7</f>
        <v>44896</v>
      </c>
      <c r="W27" s="33" t="n">
        <f aca="false">W$7</f>
        <v>44927</v>
      </c>
      <c r="X27" s="33" t="n">
        <f aca="false">X$7</f>
        <v>44958</v>
      </c>
      <c r="Y27" s="33" t="n">
        <f aca="false">Y$7</f>
        <v>44986</v>
      </c>
      <c r="Z27" s="33" t="n">
        <f aca="false">Z$7</f>
        <v>45017</v>
      </c>
      <c r="AA27" s="33" t="n">
        <f aca="false">AA$7</f>
        <v>45047</v>
      </c>
      <c r="AB27" s="33" t="n">
        <f aca="false">AB$7</f>
        <v>45078</v>
      </c>
      <c r="AC27" s="33" t="n">
        <f aca="false">AC$7</f>
        <v>45108</v>
      </c>
      <c r="AD27" s="33" t="n">
        <f aca="false">AD$7</f>
        <v>45139</v>
      </c>
      <c r="AE27" s="33" t="n">
        <f aca="false">AE$7</f>
        <v>45170</v>
      </c>
      <c r="AF27" s="33" t="n">
        <f aca="false">AF$7</f>
        <v>45200</v>
      </c>
      <c r="AG27" s="33" t="n">
        <f aca="false">AG$7</f>
        <v>45231</v>
      </c>
      <c r="AH27" s="33" t="n">
        <f aca="false">AH$7</f>
        <v>45261</v>
      </c>
      <c r="AI27" s="33" t="n">
        <f aca="false">AI$7</f>
        <v>45292</v>
      </c>
      <c r="AJ27" s="33" t="n">
        <f aca="false">AJ$7</f>
        <v>45323</v>
      </c>
      <c r="AK27" s="33" t="n">
        <f aca="false">AK$7</f>
        <v>45352</v>
      </c>
      <c r="AL27" s="33" t="n">
        <f aca="false">AL$7</f>
        <v>45383</v>
      </c>
      <c r="AM27" s="33" t="n">
        <f aca="false">AM$7</f>
        <v>45413</v>
      </c>
      <c r="AN27" s="33" t="n">
        <f aca="false">AN$7</f>
        <v>45444</v>
      </c>
      <c r="AO27" s="33" t="n">
        <f aca="false">AO$7</f>
        <v>45474</v>
      </c>
      <c r="AP27" s="33" t="n">
        <f aca="false">AP$7</f>
        <v>45505</v>
      </c>
      <c r="AQ27" s="33" t="n">
        <f aca="false">AQ$7</f>
        <v>45536</v>
      </c>
      <c r="AR27" s="33" t="n">
        <f aca="false">AR$7</f>
        <v>45566</v>
      </c>
      <c r="AS27" s="33" t="n">
        <f aca="false">AS$7</f>
        <v>45597</v>
      </c>
      <c r="AT27" s="33" t="n">
        <f aca="false">AT$7</f>
        <v>45627</v>
      </c>
      <c r="AU27" s="33" t="n">
        <f aca="false">AU$7</f>
        <v>45658</v>
      </c>
      <c r="AV27" s="33" t="n">
        <f aca="false">AV$7</f>
        <v>45689</v>
      </c>
      <c r="AW27" s="33" t="n">
        <f aca="false">AW$7</f>
        <v>45717</v>
      </c>
      <c r="AX27" s="33" t="n">
        <f aca="false">AX$7</f>
        <v>45748</v>
      </c>
      <c r="AY27" s="33" t="n">
        <f aca="false">AY$7</f>
        <v>45778</v>
      </c>
      <c r="AZ27" s="33" t="n">
        <f aca="false">AZ$7</f>
        <v>45809</v>
      </c>
      <c r="BA27" s="33" t="n">
        <f aca="false">BA$7</f>
        <v>45839</v>
      </c>
      <c r="BB27" s="33" t="n">
        <f aca="false">BB$7</f>
        <v>45870</v>
      </c>
      <c r="BC27" s="33" t="n">
        <f aca="false">BC$7</f>
        <v>45901</v>
      </c>
      <c r="BD27" s="33" t="n">
        <f aca="false">BD$7</f>
        <v>45931</v>
      </c>
      <c r="BE27" s="33" t="n">
        <f aca="false">BE$7</f>
        <v>45962</v>
      </c>
      <c r="BF27" s="33" t="n">
        <f aca="false">BF$7</f>
        <v>45992</v>
      </c>
      <c r="BG27" s="33" t="n">
        <f aca="false">BG$7</f>
        <v>46023</v>
      </c>
      <c r="BH27" s="33" t="n">
        <f aca="false">BH$7</f>
        <v>46054</v>
      </c>
      <c r="BI27" s="33" t="n">
        <f aca="false">BI$7</f>
        <v>46082</v>
      </c>
      <c r="BJ27" s="33" t="n">
        <f aca="false">BJ$7</f>
        <v>46113</v>
      </c>
      <c r="BK27" s="33" t="n">
        <f aca="false">BK$7</f>
        <v>46143</v>
      </c>
      <c r="BL27" s="33" t="n">
        <f aca="false">BL$7</f>
        <v>46174</v>
      </c>
      <c r="BM27" s="33" t="n">
        <f aca="false">BM$7</f>
        <v>46204</v>
      </c>
      <c r="BN27" s="33" t="n">
        <f aca="false">BN$7</f>
        <v>46235</v>
      </c>
      <c r="BO27" s="33" t="n">
        <f aca="false">BO$7</f>
        <v>46266</v>
      </c>
      <c r="BP27" s="33" t="n">
        <f aca="false">BP$7</f>
        <v>46296</v>
      </c>
      <c r="BQ27" s="33" t="n">
        <f aca="false">BQ$7</f>
        <v>46327</v>
      </c>
      <c r="BR27" s="33" t="n">
        <f aca="false">BR$7</f>
        <v>46357</v>
      </c>
      <c r="BS27" s="33" t="n">
        <f aca="false">BS$7</f>
        <v>46388</v>
      </c>
      <c r="BT27" s="33" t="n">
        <f aca="false">BT$7</f>
        <v>46419</v>
      </c>
      <c r="BU27" s="33" t="n">
        <f aca="false">BU$7</f>
        <v>46447</v>
      </c>
      <c r="BV27" s="33" t="n">
        <f aca="false">BV$7</f>
        <v>46478</v>
      </c>
      <c r="BW27" s="33" t="n">
        <f aca="false">BW$7</f>
        <v>46508</v>
      </c>
      <c r="BX27" s="33" t="n">
        <f aca="false">BX$7</f>
        <v>46539</v>
      </c>
      <c r="BY27" s="33" t="n">
        <f aca="false">BY$7</f>
        <v>46569</v>
      </c>
      <c r="BZ27" s="33" t="n">
        <f aca="false">BZ$7</f>
        <v>46600</v>
      </c>
      <c r="CA27" s="33" t="n">
        <f aca="false">CA$7</f>
        <v>46631</v>
      </c>
      <c r="CB27" s="33" t="n">
        <f aca="false">CB$7</f>
        <v>46661</v>
      </c>
      <c r="CC27" s="33" t="n">
        <f aca="false">CC$7</f>
        <v>46692</v>
      </c>
      <c r="CD27" s="33" t="n">
        <f aca="false">CD$7</f>
        <v>46722</v>
      </c>
      <c r="CE27" s="33" t="n">
        <f aca="false">CE$7</f>
        <v>46753</v>
      </c>
      <c r="CF27" s="33" t="n">
        <f aca="false">CF$7</f>
        <v>46784</v>
      </c>
      <c r="CG27" s="33" t="n">
        <f aca="false">CG$7</f>
        <v>46813</v>
      </c>
      <c r="CH27" s="33" t="n">
        <f aca="false">CH$7</f>
        <v>46844</v>
      </c>
      <c r="CI27" s="33" t="n">
        <f aca="false">CI$7</f>
        <v>46874</v>
      </c>
      <c r="CJ27" s="33" t="n">
        <f aca="false">CJ$7</f>
        <v>46905</v>
      </c>
      <c r="CK27" s="33" t="n">
        <f aca="false">CK$7</f>
        <v>46935</v>
      </c>
      <c r="CL27" s="33" t="n">
        <f aca="false">CL$7</f>
        <v>46966</v>
      </c>
      <c r="CM27" s="33" t="n">
        <f aca="false">CM$7</f>
        <v>46997</v>
      </c>
      <c r="CN27" s="33" t="n">
        <f aca="false">CN$7</f>
        <v>47027</v>
      </c>
      <c r="CO27" s="33" t="n">
        <f aca="false">CO$7</f>
        <v>47058</v>
      </c>
      <c r="CP27" s="33" t="n">
        <f aca="false">CP$7</f>
        <v>47088</v>
      </c>
      <c r="CQ27" s="33" t="n">
        <f aca="false">CQ$7</f>
        <v>47119</v>
      </c>
      <c r="CR27" s="33" t="n">
        <f aca="false">CR$7</f>
        <v>47150</v>
      </c>
      <c r="CS27" s="33" t="n">
        <f aca="false">CS$7</f>
        <v>47178</v>
      </c>
      <c r="CT27" s="33" t="n">
        <f aca="false">CT$7</f>
        <v>47209</v>
      </c>
      <c r="CU27" s="33" t="n">
        <f aca="false">CU$7</f>
        <v>47239</v>
      </c>
      <c r="CV27" s="33" t="n">
        <f aca="false">CV$7</f>
        <v>47270</v>
      </c>
      <c r="CW27" s="33" t="n">
        <f aca="false">CW$7</f>
        <v>47300</v>
      </c>
    </row>
    <row r="28" customFormat="false" ht="17" hidden="false" customHeight="false" outlineLevel="0" collapsed="false">
      <c r="C28" s="23" t="s">
        <v>151</v>
      </c>
      <c r="D28" s="23" t="n">
        <f aca="false">ASSUMPTIONS!C6</f>
        <v>1</v>
      </c>
      <c r="F28" s="15" t="n">
        <f aca="false">E117</f>
        <v>1</v>
      </c>
      <c r="G28" s="15" t="n">
        <f aca="false">E117</f>
        <v>1</v>
      </c>
      <c r="H28" s="15" t="n">
        <f aca="false">G28</f>
        <v>1</v>
      </c>
      <c r="I28" s="15" t="n">
        <f aca="false">H28</f>
        <v>1</v>
      </c>
      <c r="J28" s="15" t="n">
        <f aca="false">I28</f>
        <v>1</v>
      </c>
      <c r="K28" s="15" t="n">
        <f aca="false">J28</f>
        <v>1</v>
      </c>
      <c r="L28" s="15" t="n">
        <f aca="false">K28</f>
        <v>1</v>
      </c>
      <c r="M28" s="15" t="n">
        <f aca="false">L28</f>
        <v>1</v>
      </c>
      <c r="N28" s="15" t="n">
        <f aca="false">M28</f>
        <v>1</v>
      </c>
      <c r="O28" s="15" t="n">
        <f aca="false">N28</f>
        <v>1</v>
      </c>
      <c r="P28" s="15" t="n">
        <f aca="false">O28</f>
        <v>1</v>
      </c>
      <c r="Q28" s="15" t="n">
        <f aca="false">P28</f>
        <v>1</v>
      </c>
      <c r="R28" s="15" t="n">
        <f aca="false">Q28</f>
        <v>1</v>
      </c>
      <c r="S28" s="15" t="n">
        <f aca="false">R28</f>
        <v>1</v>
      </c>
      <c r="T28" s="15" t="n">
        <f aca="false">S28</f>
        <v>1</v>
      </c>
      <c r="U28" s="15" t="n">
        <f aca="false">T28</f>
        <v>1</v>
      </c>
      <c r="V28" s="15" t="n">
        <f aca="false">U28</f>
        <v>1</v>
      </c>
      <c r="W28" s="15" t="n">
        <f aca="false">V28</f>
        <v>1</v>
      </c>
      <c r="X28" s="15" t="n">
        <f aca="false">W28</f>
        <v>1</v>
      </c>
      <c r="Y28" s="15" t="n">
        <f aca="false">X28</f>
        <v>1</v>
      </c>
      <c r="Z28" s="15" t="n">
        <f aca="false">Y28</f>
        <v>1</v>
      </c>
      <c r="AA28" s="15" t="n">
        <f aca="false">Z28</f>
        <v>1</v>
      </c>
      <c r="AB28" s="15" t="n">
        <f aca="false">AA28</f>
        <v>1</v>
      </c>
      <c r="AC28" s="15" t="n">
        <f aca="false">AB28</f>
        <v>1</v>
      </c>
      <c r="AD28" s="15" t="n">
        <f aca="false">AC28</f>
        <v>1</v>
      </c>
      <c r="AE28" s="15" t="n">
        <f aca="false">AD28</f>
        <v>1</v>
      </c>
      <c r="AF28" s="15" t="n">
        <f aca="false">AE28</f>
        <v>1</v>
      </c>
      <c r="AG28" s="15" t="n">
        <f aca="false">AF28</f>
        <v>1</v>
      </c>
      <c r="AH28" s="15" t="n">
        <f aca="false">AG28</f>
        <v>1</v>
      </c>
      <c r="AI28" s="15" t="n">
        <f aca="false">AH28</f>
        <v>1</v>
      </c>
      <c r="AJ28" s="15" t="n">
        <f aca="false">AI28</f>
        <v>1</v>
      </c>
      <c r="AK28" s="15" t="n">
        <f aca="false">AJ28</f>
        <v>1</v>
      </c>
      <c r="AL28" s="15" t="n">
        <f aca="false">AK28</f>
        <v>1</v>
      </c>
      <c r="AM28" s="15" t="n">
        <f aca="false">AL28</f>
        <v>1</v>
      </c>
      <c r="AN28" s="15" t="n">
        <f aca="false">AM28</f>
        <v>1</v>
      </c>
      <c r="AO28" s="15" t="n">
        <f aca="false">AN28</f>
        <v>1</v>
      </c>
      <c r="AP28" s="15" t="n">
        <f aca="false">AO28</f>
        <v>1</v>
      </c>
      <c r="AQ28" s="15" t="n">
        <f aca="false">AP28</f>
        <v>1</v>
      </c>
      <c r="AR28" s="15" t="n">
        <f aca="false">AQ28</f>
        <v>1</v>
      </c>
      <c r="AS28" s="15" t="n">
        <f aca="false">AR28</f>
        <v>1</v>
      </c>
      <c r="AT28" s="15" t="n">
        <f aca="false">AS28</f>
        <v>1</v>
      </c>
      <c r="AU28" s="15" t="n">
        <f aca="false">AT28</f>
        <v>1</v>
      </c>
      <c r="AV28" s="15" t="n">
        <f aca="false">AU28</f>
        <v>1</v>
      </c>
      <c r="AW28" s="15" t="n">
        <f aca="false">AV28</f>
        <v>1</v>
      </c>
      <c r="AX28" s="15" t="n">
        <f aca="false">AW28</f>
        <v>1</v>
      </c>
      <c r="AY28" s="15" t="n">
        <f aca="false">AX28</f>
        <v>1</v>
      </c>
      <c r="AZ28" s="15" t="n">
        <f aca="false">AY28</f>
        <v>1</v>
      </c>
      <c r="BA28" s="15" t="n">
        <f aca="false">AZ28</f>
        <v>1</v>
      </c>
      <c r="BB28" s="15" t="n">
        <f aca="false">BA28</f>
        <v>1</v>
      </c>
      <c r="BC28" s="15" t="n">
        <f aca="false">BB28</f>
        <v>1</v>
      </c>
      <c r="BD28" s="15" t="n">
        <f aca="false">BC28</f>
        <v>1</v>
      </c>
      <c r="BE28" s="15" t="n">
        <f aca="false">BD28</f>
        <v>1</v>
      </c>
      <c r="BF28" s="15" t="n">
        <f aca="false">BE28</f>
        <v>1</v>
      </c>
      <c r="BG28" s="15" t="n">
        <f aca="false">BF28</f>
        <v>1</v>
      </c>
      <c r="BH28" s="15" t="n">
        <f aca="false">BG28</f>
        <v>1</v>
      </c>
      <c r="BI28" s="15" t="n">
        <f aca="false">BH28</f>
        <v>1</v>
      </c>
      <c r="BJ28" s="15" t="n">
        <f aca="false">BI28</f>
        <v>1</v>
      </c>
      <c r="BK28" s="15" t="n">
        <f aca="false">BJ28</f>
        <v>1</v>
      </c>
      <c r="BL28" s="15" t="n">
        <f aca="false">BK28</f>
        <v>1</v>
      </c>
      <c r="BM28" s="15" t="n">
        <f aca="false">BL28</f>
        <v>1</v>
      </c>
      <c r="BN28" s="15" t="n">
        <f aca="false">BM28</f>
        <v>1</v>
      </c>
      <c r="BO28" s="15" t="n">
        <f aca="false">BN28</f>
        <v>1</v>
      </c>
      <c r="BP28" s="15" t="n">
        <f aca="false">BO28</f>
        <v>1</v>
      </c>
      <c r="BQ28" s="15" t="n">
        <f aca="false">BP28</f>
        <v>1</v>
      </c>
      <c r="BR28" s="15" t="n">
        <f aca="false">BQ28</f>
        <v>1</v>
      </c>
      <c r="BS28" s="15" t="n">
        <f aca="false">BR28</f>
        <v>1</v>
      </c>
      <c r="BT28" s="15" t="n">
        <f aca="false">BS28</f>
        <v>1</v>
      </c>
      <c r="BU28" s="15" t="n">
        <f aca="false">BT28</f>
        <v>1</v>
      </c>
      <c r="BV28" s="15" t="n">
        <f aca="false">BU28</f>
        <v>1</v>
      </c>
      <c r="BW28" s="15" t="n">
        <f aca="false">BV28</f>
        <v>1</v>
      </c>
      <c r="BX28" s="15" t="n">
        <f aca="false">BW28</f>
        <v>1</v>
      </c>
      <c r="BY28" s="15" t="n">
        <f aca="false">BX28</f>
        <v>1</v>
      </c>
      <c r="BZ28" s="15" t="n">
        <f aca="false">BY28</f>
        <v>1</v>
      </c>
      <c r="CA28" s="15" t="n">
        <f aca="false">BZ28</f>
        <v>1</v>
      </c>
      <c r="CB28" s="15" t="n">
        <f aca="false">CA28</f>
        <v>1</v>
      </c>
      <c r="CC28" s="15" t="n">
        <f aca="false">CB28</f>
        <v>1</v>
      </c>
      <c r="CD28" s="15" t="n">
        <f aca="false">CC28</f>
        <v>1</v>
      </c>
      <c r="CE28" s="15" t="n">
        <f aca="false">CD28</f>
        <v>1</v>
      </c>
      <c r="CF28" s="15" t="n">
        <f aca="false">CE28</f>
        <v>1</v>
      </c>
      <c r="CG28" s="15" t="n">
        <f aca="false">CF28</f>
        <v>1</v>
      </c>
      <c r="CH28" s="15" t="n">
        <f aca="false">CG28</f>
        <v>1</v>
      </c>
      <c r="CI28" s="15" t="n">
        <f aca="false">CH28</f>
        <v>1</v>
      </c>
      <c r="CJ28" s="15" t="n">
        <f aca="false">CI28</f>
        <v>1</v>
      </c>
      <c r="CK28" s="15" t="n">
        <f aca="false">CJ28</f>
        <v>1</v>
      </c>
      <c r="CL28" s="15" t="n">
        <f aca="false">CK28</f>
        <v>1</v>
      </c>
      <c r="CM28" s="15" t="n">
        <f aca="false">CL28</f>
        <v>1</v>
      </c>
      <c r="CN28" s="15" t="n">
        <f aca="false">CM28</f>
        <v>1</v>
      </c>
      <c r="CO28" s="15" t="n">
        <f aca="false">CN28</f>
        <v>1</v>
      </c>
      <c r="CP28" s="15" t="n">
        <f aca="false">CO28</f>
        <v>1</v>
      </c>
      <c r="CQ28" s="15" t="n">
        <f aca="false">CP28</f>
        <v>1</v>
      </c>
      <c r="CR28" s="15" t="n">
        <f aca="false">CQ28</f>
        <v>1</v>
      </c>
      <c r="CS28" s="15" t="n">
        <f aca="false">CR28</f>
        <v>1</v>
      </c>
      <c r="CT28" s="15" t="n">
        <f aca="false">CS28</f>
        <v>1</v>
      </c>
      <c r="CU28" s="15" t="n">
        <f aca="false">CT28</f>
        <v>1</v>
      </c>
      <c r="CV28" s="15" t="n">
        <f aca="false">CU28</f>
        <v>1</v>
      </c>
      <c r="CW28" s="15" t="n">
        <f aca="false">CV28</f>
        <v>1</v>
      </c>
    </row>
    <row r="29" customFormat="false" ht="17" hidden="false" customHeight="false" outlineLevel="0" collapsed="false">
      <c r="C29" s="0" t="s">
        <v>152</v>
      </c>
      <c r="D29" s="56" t="s">
        <v>153</v>
      </c>
      <c r="F29" s="15" t="n">
        <f aca="false">F46</f>
        <v>1</v>
      </c>
      <c r="G29" s="15" t="n">
        <f aca="false">G46</f>
        <v>1</v>
      </c>
      <c r="H29" s="15" t="n">
        <f aca="false">H46</f>
        <v>1</v>
      </c>
      <c r="I29" s="15" t="n">
        <f aca="false">I46</f>
        <v>1</v>
      </c>
      <c r="J29" s="15" t="n">
        <f aca="false">J46</f>
        <v>1</v>
      </c>
      <c r="K29" s="15" t="n">
        <f aca="false">K46</f>
        <v>1</v>
      </c>
      <c r="L29" s="15" t="n">
        <f aca="false">L46</f>
        <v>1</v>
      </c>
      <c r="M29" s="15" t="n">
        <f aca="false">M46</f>
        <v>1</v>
      </c>
      <c r="N29" s="15" t="n">
        <f aca="false">N46</f>
        <v>1</v>
      </c>
      <c r="O29" s="15" t="n">
        <f aca="false">O46</f>
        <v>1</v>
      </c>
      <c r="P29" s="15" t="n">
        <f aca="false">P46</f>
        <v>2</v>
      </c>
      <c r="Q29" s="15" t="n">
        <f aca="false">Q46</f>
        <v>2</v>
      </c>
      <c r="R29" s="15" t="n">
        <f aca="false">R46</f>
        <v>2</v>
      </c>
      <c r="S29" s="15" t="n">
        <f aca="false">S46</f>
        <v>2</v>
      </c>
      <c r="T29" s="15" t="n">
        <f aca="false">T46</f>
        <v>2</v>
      </c>
      <c r="U29" s="15" t="n">
        <f aca="false">U46</f>
        <v>2</v>
      </c>
      <c r="V29" s="15" t="n">
        <f aca="false">V46</f>
        <v>2</v>
      </c>
      <c r="W29" s="15" t="n">
        <f aca="false">W46</f>
        <v>2</v>
      </c>
      <c r="X29" s="15" t="n">
        <f aca="false">X46</f>
        <v>2</v>
      </c>
      <c r="Y29" s="15" t="n">
        <f aca="false">Y46</f>
        <v>2</v>
      </c>
      <c r="Z29" s="15" t="n">
        <f aca="false">Z46</f>
        <v>2</v>
      </c>
      <c r="AA29" s="15" t="n">
        <f aca="false">AA46</f>
        <v>2</v>
      </c>
      <c r="AB29" s="15" t="n">
        <f aca="false">AB46</f>
        <v>2</v>
      </c>
      <c r="AC29" s="15" t="n">
        <f aca="false">AC46</f>
        <v>2</v>
      </c>
      <c r="AD29" s="15" t="n">
        <f aca="false">AD46</f>
        <v>2</v>
      </c>
      <c r="AE29" s="15" t="n">
        <f aca="false">AE46</f>
        <v>2</v>
      </c>
      <c r="AF29" s="15" t="n">
        <f aca="false">AF46</f>
        <v>2</v>
      </c>
      <c r="AG29" s="15" t="n">
        <f aca="false">AG46</f>
        <v>2</v>
      </c>
      <c r="AH29" s="15" t="n">
        <f aca="false">AH46</f>
        <v>2</v>
      </c>
      <c r="AI29" s="15" t="n">
        <f aca="false">AI46</f>
        <v>2</v>
      </c>
      <c r="AJ29" s="15" t="n">
        <f aca="false">AJ46</f>
        <v>3</v>
      </c>
      <c r="AK29" s="15" t="n">
        <f aca="false">AK46</f>
        <v>3</v>
      </c>
      <c r="AL29" s="15" t="n">
        <f aca="false">AL46</f>
        <v>3</v>
      </c>
      <c r="AM29" s="15" t="n">
        <f aca="false">AM46</f>
        <v>3</v>
      </c>
      <c r="AN29" s="15" t="n">
        <f aca="false">AN46</f>
        <v>3</v>
      </c>
      <c r="AO29" s="15" t="n">
        <f aca="false">AO46</f>
        <v>3</v>
      </c>
      <c r="AP29" s="15" t="n">
        <f aca="false">AP46</f>
        <v>3</v>
      </c>
      <c r="AQ29" s="15" t="n">
        <f aca="false">AQ46</f>
        <v>3</v>
      </c>
      <c r="AR29" s="15" t="n">
        <f aca="false">AR46</f>
        <v>3</v>
      </c>
      <c r="AS29" s="15" t="n">
        <f aca="false">AS46</f>
        <v>3</v>
      </c>
      <c r="AT29" s="15" t="n">
        <f aca="false">AT46</f>
        <v>3</v>
      </c>
      <c r="AU29" s="15" t="n">
        <f aca="false">AU46</f>
        <v>3</v>
      </c>
      <c r="AV29" s="15" t="n">
        <f aca="false">AV46</f>
        <v>3</v>
      </c>
      <c r="AW29" s="15" t="n">
        <f aca="false">AW46</f>
        <v>3</v>
      </c>
      <c r="AX29" s="15" t="n">
        <f aca="false">AX46</f>
        <v>3</v>
      </c>
      <c r="AY29" s="15" t="n">
        <f aca="false">AY46</f>
        <v>3</v>
      </c>
      <c r="AZ29" s="15" t="n">
        <f aca="false">AZ46</f>
        <v>3</v>
      </c>
      <c r="BA29" s="15" t="n">
        <f aca="false">BA46</f>
        <v>3</v>
      </c>
      <c r="BB29" s="15" t="n">
        <f aca="false">BB46</f>
        <v>3</v>
      </c>
      <c r="BC29" s="15" t="n">
        <f aca="false">BC46</f>
        <v>3</v>
      </c>
      <c r="BD29" s="15" t="n">
        <f aca="false">BD46</f>
        <v>3</v>
      </c>
      <c r="BE29" s="15" t="n">
        <f aca="false">BE46</f>
        <v>3</v>
      </c>
      <c r="BF29" s="15" t="n">
        <f aca="false">BF46</f>
        <v>3</v>
      </c>
      <c r="BG29" s="15" t="n">
        <f aca="false">BG46</f>
        <v>3</v>
      </c>
      <c r="BH29" s="15" t="n">
        <f aca="false">BH46</f>
        <v>3</v>
      </c>
      <c r="BI29" s="15" t="n">
        <f aca="false">BI46</f>
        <v>3</v>
      </c>
      <c r="BJ29" s="15" t="n">
        <f aca="false">BJ46</f>
        <v>3</v>
      </c>
      <c r="BK29" s="15" t="n">
        <f aca="false">BK46</f>
        <v>3</v>
      </c>
      <c r="BL29" s="15" t="n">
        <f aca="false">BL46</f>
        <v>3</v>
      </c>
      <c r="BM29" s="15" t="n">
        <f aca="false">BM46</f>
        <v>3</v>
      </c>
      <c r="BN29" s="15" t="n">
        <f aca="false">BN46</f>
        <v>3</v>
      </c>
      <c r="BO29" s="15" t="n">
        <f aca="false">BO46</f>
        <v>3</v>
      </c>
      <c r="BP29" s="15" t="n">
        <f aca="false">BP46</f>
        <v>3</v>
      </c>
      <c r="BQ29" s="15" t="n">
        <f aca="false">BQ46</f>
        <v>3</v>
      </c>
      <c r="BR29" s="15" t="n">
        <f aca="false">BR46</f>
        <v>3</v>
      </c>
      <c r="BS29" s="15" t="n">
        <f aca="false">BS46</f>
        <v>3</v>
      </c>
      <c r="BT29" s="15" t="n">
        <f aca="false">BT46</f>
        <v>3</v>
      </c>
      <c r="BU29" s="15" t="n">
        <f aca="false">BU46</f>
        <v>3</v>
      </c>
      <c r="BV29" s="15" t="n">
        <f aca="false">BV46</f>
        <v>3</v>
      </c>
      <c r="BW29" s="15" t="n">
        <f aca="false">BW46</f>
        <v>3</v>
      </c>
      <c r="BX29" s="15" t="n">
        <f aca="false">BX46</f>
        <v>3</v>
      </c>
      <c r="BY29" s="15" t="n">
        <f aca="false">BY46</f>
        <v>3</v>
      </c>
      <c r="BZ29" s="15" t="n">
        <f aca="false">BZ46</f>
        <v>3</v>
      </c>
      <c r="CA29" s="15" t="n">
        <f aca="false">CA46</f>
        <v>3</v>
      </c>
      <c r="CB29" s="15" t="n">
        <f aca="false">CB46</f>
        <v>3</v>
      </c>
      <c r="CC29" s="15" t="n">
        <f aca="false">CC46</f>
        <v>3</v>
      </c>
      <c r="CD29" s="15" t="n">
        <f aca="false">CD46</f>
        <v>3</v>
      </c>
      <c r="CE29" s="15" t="n">
        <f aca="false">CE46</f>
        <v>3</v>
      </c>
      <c r="CF29" s="15" t="n">
        <f aca="false">CF46</f>
        <v>3</v>
      </c>
      <c r="CG29" s="15" t="n">
        <f aca="false">CG46</f>
        <v>3</v>
      </c>
      <c r="CH29" s="15" t="n">
        <f aca="false">CH46</f>
        <v>3</v>
      </c>
      <c r="CI29" s="15" t="n">
        <f aca="false">CI46</f>
        <v>3</v>
      </c>
      <c r="CJ29" s="15" t="n">
        <f aca="false">CJ46</f>
        <v>3</v>
      </c>
      <c r="CK29" s="15" t="n">
        <f aca="false">CK46</f>
        <v>3</v>
      </c>
      <c r="CL29" s="15" t="n">
        <f aca="false">CL46</f>
        <v>3</v>
      </c>
      <c r="CM29" s="15" t="n">
        <f aca="false">CM46</f>
        <v>3</v>
      </c>
      <c r="CN29" s="15" t="n">
        <f aca="false">CN46</f>
        <v>3</v>
      </c>
      <c r="CO29" s="15" t="n">
        <f aca="false">CO46</f>
        <v>3</v>
      </c>
      <c r="CP29" s="15" t="n">
        <f aca="false">CP46</f>
        <v>3</v>
      </c>
      <c r="CQ29" s="15" t="n">
        <f aca="false">CQ46</f>
        <v>3</v>
      </c>
      <c r="CR29" s="15" t="n">
        <f aca="false">CR46</f>
        <v>3</v>
      </c>
      <c r="CS29" s="15" t="n">
        <f aca="false">CS46</f>
        <v>3</v>
      </c>
      <c r="CT29" s="15" t="n">
        <f aca="false">CT46</f>
        <v>3</v>
      </c>
      <c r="CU29" s="15" t="n">
        <f aca="false">CU46</f>
        <v>3</v>
      </c>
      <c r="CV29" s="15" t="n">
        <f aca="false">CV46</f>
        <v>3</v>
      </c>
      <c r="CW29" s="15" t="n">
        <f aca="false">CW46</f>
        <v>3</v>
      </c>
    </row>
    <row r="30" customFormat="false" ht="17" hidden="false" customHeight="false" outlineLevel="0" collapsed="false">
      <c r="A30" s="0" t="s">
        <v>154</v>
      </c>
      <c r="C30" s="23" t="s">
        <v>110</v>
      </c>
      <c r="D30" s="55" t="n">
        <v>3</v>
      </c>
      <c r="F30" s="47" t="n">
        <f aca="false">ASSUMPTIONS!E39</f>
        <v>10000</v>
      </c>
      <c r="G30" s="47" t="n">
        <f aca="false">ASSUMPTIONS!F39</f>
        <v>10000</v>
      </c>
      <c r="H30" s="47" t="n">
        <f aca="false">ASSUMPTIONS!G39</f>
        <v>10000</v>
      </c>
      <c r="I30" s="47" t="n">
        <f aca="false">ASSUMPTIONS!H39</f>
        <v>10000</v>
      </c>
      <c r="J30" s="47" t="n">
        <f aca="false">ASSUMPTIONS!I39</f>
        <v>10000</v>
      </c>
      <c r="K30" s="47" t="n">
        <f aca="false">ASSUMPTIONS!J39</f>
        <v>10000</v>
      </c>
      <c r="L30" s="47" t="n">
        <f aca="false">ASSUMPTIONS!K39</f>
        <v>10000</v>
      </c>
      <c r="M30" s="47" t="n">
        <f aca="false">ASSUMPTIONS!L39</f>
        <v>10000</v>
      </c>
      <c r="N30" s="47" t="n">
        <f aca="false">ASSUMPTIONS!M39</f>
        <v>10000</v>
      </c>
      <c r="O30" s="47" t="n">
        <f aca="false">ASSUMPTIONS!N39</f>
        <v>10000</v>
      </c>
      <c r="P30" s="47" t="n">
        <f aca="false">ASSUMPTIONS!O39</f>
        <v>10000</v>
      </c>
      <c r="Q30" s="47" t="n">
        <f aca="false">ASSUMPTIONS!P39</f>
        <v>10000</v>
      </c>
      <c r="R30" s="47" t="n">
        <f aca="false">ASSUMPTIONS!Q39</f>
        <v>10000</v>
      </c>
      <c r="S30" s="47" t="n">
        <f aca="false">ASSUMPTIONS!R39</f>
        <v>10000</v>
      </c>
      <c r="T30" s="47" t="n">
        <f aca="false">ASSUMPTIONS!S39</f>
        <v>10000</v>
      </c>
      <c r="U30" s="47" t="n">
        <f aca="false">ASSUMPTIONS!T39</f>
        <v>10000</v>
      </c>
      <c r="V30" s="47" t="n">
        <f aca="false">ASSUMPTIONS!U39</f>
        <v>10000</v>
      </c>
      <c r="W30" s="47" t="n">
        <f aca="false">ASSUMPTIONS!V39</f>
        <v>10000</v>
      </c>
      <c r="X30" s="47" t="n">
        <f aca="false">ASSUMPTIONS!W39</f>
        <v>10000</v>
      </c>
      <c r="Y30" s="47" t="n">
        <f aca="false">ASSUMPTIONS!X39</f>
        <v>10000</v>
      </c>
      <c r="Z30" s="47" t="n">
        <f aca="false">ASSUMPTIONS!Y39</f>
        <v>10000</v>
      </c>
      <c r="AA30" s="47" t="n">
        <f aca="false">ASSUMPTIONS!Z39</f>
        <v>10000</v>
      </c>
      <c r="AB30" s="47" t="n">
        <f aca="false">ASSUMPTIONS!AA39</f>
        <v>10000</v>
      </c>
      <c r="AC30" s="47" t="n">
        <f aca="false">ASSUMPTIONS!AB39</f>
        <v>10000</v>
      </c>
      <c r="AD30" s="47" t="n">
        <f aca="false">ASSUMPTIONS!AC39</f>
        <v>10000</v>
      </c>
      <c r="AE30" s="47" t="n">
        <f aca="false">ASSUMPTIONS!AD39</f>
        <v>10000</v>
      </c>
      <c r="AF30" s="47" t="n">
        <f aca="false">ASSUMPTIONS!AE39</f>
        <v>10000</v>
      </c>
      <c r="AG30" s="47" t="n">
        <f aca="false">ASSUMPTIONS!AF39</f>
        <v>10000</v>
      </c>
      <c r="AH30" s="47" t="n">
        <f aca="false">ASSUMPTIONS!AG39</f>
        <v>10000</v>
      </c>
      <c r="AI30" s="47" t="n">
        <f aca="false">ASSUMPTIONS!AH39</f>
        <v>10000</v>
      </c>
      <c r="AJ30" s="47" t="n">
        <f aca="false">ASSUMPTIONS!AI39</f>
        <v>10000</v>
      </c>
      <c r="AK30" s="47" t="n">
        <f aca="false">ASSUMPTIONS!AJ39</f>
        <v>10000</v>
      </c>
      <c r="AL30" s="47" t="n">
        <f aca="false">ASSUMPTIONS!AK39</f>
        <v>10000</v>
      </c>
      <c r="AM30" s="47" t="n">
        <f aca="false">ASSUMPTIONS!AL39</f>
        <v>10000</v>
      </c>
      <c r="AN30" s="47" t="n">
        <f aca="false">ASSUMPTIONS!AM39</f>
        <v>10000</v>
      </c>
      <c r="AO30" s="47" t="n">
        <f aca="false">ASSUMPTIONS!AN39</f>
        <v>10000</v>
      </c>
      <c r="AP30" s="47" t="n">
        <f aca="false">ASSUMPTIONS!AO39</f>
        <v>10000</v>
      </c>
      <c r="AQ30" s="47" t="n">
        <f aca="false">ASSUMPTIONS!AP39</f>
        <v>10000</v>
      </c>
      <c r="AR30" s="47" t="n">
        <f aca="false">ASSUMPTIONS!AQ39</f>
        <v>10000</v>
      </c>
      <c r="AS30" s="47" t="n">
        <f aca="false">ASSUMPTIONS!AR39</f>
        <v>10000</v>
      </c>
      <c r="AT30" s="47" t="n">
        <f aca="false">ASSUMPTIONS!AS39</f>
        <v>10000</v>
      </c>
      <c r="AU30" s="47" t="n">
        <f aca="false">ASSUMPTIONS!AT39</f>
        <v>10000</v>
      </c>
      <c r="AV30" s="47" t="n">
        <f aca="false">ASSUMPTIONS!AU39</f>
        <v>10000</v>
      </c>
      <c r="AW30" s="47" t="n">
        <f aca="false">ASSUMPTIONS!AV39</f>
        <v>10000</v>
      </c>
      <c r="AX30" s="47" t="n">
        <f aca="false">ASSUMPTIONS!AW39</f>
        <v>10000</v>
      </c>
      <c r="AY30" s="47" t="n">
        <f aca="false">ASSUMPTIONS!AX39</f>
        <v>10000</v>
      </c>
      <c r="AZ30" s="47" t="n">
        <f aca="false">ASSUMPTIONS!AY39</f>
        <v>10000</v>
      </c>
      <c r="BA30" s="47" t="n">
        <f aca="false">ASSUMPTIONS!AZ39</f>
        <v>10000</v>
      </c>
      <c r="BB30" s="47" t="n">
        <f aca="false">ASSUMPTIONS!BA39</f>
        <v>10000</v>
      </c>
      <c r="BC30" s="47" t="n">
        <f aca="false">ASSUMPTIONS!BB39</f>
        <v>10000</v>
      </c>
      <c r="BD30" s="47" t="n">
        <f aca="false">ASSUMPTIONS!BC39</f>
        <v>10000</v>
      </c>
      <c r="BE30" s="47" t="n">
        <f aca="false">ASSUMPTIONS!BD39</f>
        <v>10000</v>
      </c>
      <c r="BF30" s="47" t="n">
        <f aca="false">ASSUMPTIONS!BE39</f>
        <v>10000</v>
      </c>
      <c r="BG30" s="47" t="n">
        <f aca="false">ASSUMPTIONS!BF39</f>
        <v>10000</v>
      </c>
      <c r="BH30" s="47" t="n">
        <f aca="false">ASSUMPTIONS!BG39</f>
        <v>10000</v>
      </c>
      <c r="BI30" s="47" t="n">
        <f aca="false">ASSUMPTIONS!BH39</f>
        <v>10000</v>
      </c>
      <c r="BJ30" s="47" t="n">
        <f aca="false">ASSUMPTIONS!BI39</f>
        <v>10000</v>
      </c>
      <c r="BK30" s="47" t="n">
        <f aca="false">ASSUMPTIONS!BJ39</f>
        <v>10000</v>
      </c>
      <c r="BL30" s="47" t="n">
        <f aca="false">ASSUMPTIONS!BK39</f>
        <v>10000</v>
      </c>
      <c r="BM30" s="47" t="n">
        <f aca="false">ASSUMPTIONS!BL39</f>
        <v>10000</v>
      </c>
      <c r="BN30" s="47" t="n">
        <f aca="false">ASSUMPTIONS!BM39</f>
        <v>10000</v>
      </c>
      <c r="BO30" s="47" t="n">
        <f aca="false">ASSUMPTIONS!BN39</f>
        <v>10000</v>
      </c>
      <c r="BP30" s="47" t="n">
        <f aca="false">ASSUMPTIONS!BO39</f>
        <v>10000</v>
      </c>
      <c r="BQ30" s="47" t="n">
        <f aca="false">ASSUMPTIONS!BP39</f>
        <v>10000</v>
      </c>
      <c r="BR30" s="47" t="n">
        <f aca="false">ASSUMPTIONS!BQ39</f>
        <v>10000</v>
      </c>
      <c r="BS30" s="47" t="n">
        <f aca="false">ASSUMPTIONS!BR39</f>
        <v>10000</v>
      </c>
      <c r="BT30" s="47" t="n">
        <f aca="false">ASSUMPTIONS!BS39</f>
        <v>10000</v>
      </c>
      <c r="BU30" s="47" t="n">
        <f aca="false">ASSUMPTIONS!BT39</f>
        <v>10000</v>
      </c>
      <c r="BV30" s="47" t="n">
        <f aca="false">ASSUMPTIONS!BU39</f>
        <v>10000</v>
      </c>
      <c r="BW30" s="47" t="n">
        <f aca="false">ASSUMPTIONS!BV39</f>
        <v>10000</v>
      </c>
      <c r="BX30" s="47" t="n">
        <f aca="false">ASSUMPTIONS!BW39</f>
        <v>10000</v>
      </c>
      <c r="BY30" s="47" t="n">
        <f aca="false">ASSUMPTIONS!BX39</f>
        <v>10000</v>
      </c>
      <c r="BZ30" s="47" t="n">
        <f aca="false">ASSUMPTIONS!BY39</f>
        <v>10000</v>
      </c>
      <c r="CA30" s="47" t="n">
        <f aca="false">ASSUMPTIONS!BZ39</f>
        <v>10000</v>
      </c>
      <c r="CB30" s="47" t="n">
        <f aca="false">ASSUMPTIONS!CA39</f>
        <v>10000</v>
      </c>
      <c r="CC30" s="47" t="n">
        <f aca="false">ASSUMPTIONS!CB39</f>
        <v>10000</v>
      </c>
      <c r="CD30" s="47" t="n">
        <f aca="false">ASSUMPTIONS!CC39</f>
        <v>10000</v>
      </c>
      <c r="CE30" s="47" t="n">
        <f aca="false">ASSUMPTIONS!CD39</f>
        <v>10000</v>
      </c>
      <c r="CF30" s="47" t="n">
        <f aca="false">ASSUMPTIONS!CE39</f>
        <v>10000</v>
      </c>
      <c r="CG30" s="47" t="n">
        <f aca="false">ASSUMPTIONS!CF39</f>
        <v>10000</v>
      </c>
      <c r="CH30" s="47" t="n">
        <f aca="false">ASSUMPTIONS!CG39</f>
        <v>10000</v>
      </c>
      <c r="CI30" s="47" t="n">
        <f aca="false">ASSUMPTIONS!CH39</f>
        <v>10000</v>
      </c>
      <c r="CJ30" s="47" t="n">
        <f aca="false">ASSUMPTIONS!CI39</f>
        <v>10000</v>
      </c>
      <c r="CK30" s="47" t="n">
        <f aca="false">ASSUMPTIONS!CJ39</f>
        <v>10000</v>
      </c>
      <c r="CL30" s="47" t="n">
        <f aca="false">ASSUMPTIONS!CK39</f>
        <v>10000</v>
      </c>
      <c r="CM30" s="47" t="n">
        <f aca="false">ASSUMPTIONS!CL39</f>
        <v>10000</v>
      </c>
      <c r="CN30" s="47" t="n">
        <f aca="false">ASSUMPTIONS!CM39</f>
        <v>10000</v>
      </c>
      <c r="CO30" s="47" t="n">
        <f aca="false">ASSUMPTIONS!CN39</f>
        <v>10000</v>
      </c>
      <c r="CP30" s="47" t="n">
        <f aca="false">ASSUMPTIONS!CO39</f>
        <v>10000</v>
      </c>
      <c r="CQ30" s="47" t="n">
        <f aca="false">ASSUMPTIONS!CP39</f>
        <v>10000</v>
      </c>
      <c r="CR30" s="47" t="n">
        <f aca="false">ASSUMPTIONS!CQ39</f>
        <v>10000</v>
      </c>
      <c r="CS30" s="47" t="n">
        <f aca="false">ASSUMPTIONS!CR39</f>
        <v>10000</v>
      </c>
      <c r="CT30" s="47" t="n">
        <f aca="false">ASSUMPTIONS!CS39</f>
        <v>10000</v>
      </c>
      <c r="CU30" s="47" t="n">
        <f aca="false">ASSUMPTIONS!CT39</f>
        <v>10000</v>
      </c>
      <c r="CV30" s="47" t="n">
        <f aca="false">ASSUMPTIONS!CU39</f>
        <v>10000</v>
      </c>
      <c r="CW30" s="47" t="n">
        <f aca="false">ASSUMPTIONS!CV39</f>
        <v>10000</v>
      </c>
    </row>
    <row r="31" customFormat="false" ht="17" hidden="false" customHeight="false" outlineLevel="0" collapsed="false">
      <c r="C31" s="0" t="s">
        <v>155</v>
      </c>
      <c r="D31" s="48" t="e">
        <f aca="false">D29*D28*(D30/1000)</f>
        <v>#VALUE!</v>
      </c>
      <c r="F31" s="47" t="n">
        <f aca="false">F29*F28*(F30/1000)</f>
        <v>10</v>
      </c>
      <c r="G31" s="47" t="n">
        <f aca="false">G29*G28*(G30/1000)</f>
        <v>10</v>
      </c>
      <c r="H31" s="47" t="n">
        <f aca="false">H29*H28*(H30/1000)</f>
        <v>10</v>
      </c>
      <c r="I31" s="47" t="n">
        <f aca="false">I29*I28*(I30/1000)</f>
        <v>10</v>
      </c>
      <c r="J31" s="47" t="n">
        <f aca="false">J29*J28*(J30/1000)</f>
        <v>10</v>
      </c>
      <c r="K31" s="47" t="n">
        <f aca="false">K29*K28*(K30/1000)</f>
        <v>10</v>
      </c>
      <c r="L31" s="47" t="n">
        <f aca="false">L29*L28*(L30/1000)</f>
        <v>10</v>
      </c>
      <c r="M31" s="47" t="n">
        <f aca="false">M29*M28*(M30/1000)</f>
        <v>10</v>
      </c>
      <c r="N31" s="47" t="n">
        <f aca="false">N29*N28*(N30/1000)</f>
        <v>10</v>
      </c>
      <c r="O31" s="47" t="n">
        <f aca="false">O29*O28*(O30/1000)</f>
        <v>10</v>
      </c>
      <c r="P31" s="47" t="n">
        <f aca="false">P29*P28*(P30/1000)</f>
        <v>20</v>
      </c>
      <c r="Q31" s="47" t="n">
        <f aca="false">Q29*Q28*(Q30/1000)</f>
        <v>20</v>
      </c>
      <c r="R31" s="47" t="n">
        <f aca="false">R29*R28*(R30/1000)</f>
        <v>20</v>
      </c>
      <c r="S31" s="47" t="n">
        <f aca="false">S29*S28*(S30/1000)</f>
        <v>20</v>
      </c>
      <c r="T31" s="47" t="n">
        <f aca="false">T29*T28*(T30/1000)</f>
        <v>20</v>
      </c>
      <c r="U31" s="47" t="n">
        <f aca="false">U29*U28*(U30/1000)</f>
        <v>20</v>
      </c>
      <c r="V31" s="47" t="n">
        <f aca="false">V29*V28*(V30/1000)</f>
        <v>20</v>
      </c>
      <c r="W31" s="47" t="n">
        <f aca="false">W29*W28*(W30/1000)</f>
        <v>20</v>
      </c>
      <c r="X31" s="47" t="n">
        <f aca="false">X29*X28*(X30/1000)</f>
        <v>20</v>
      </c>
      <c r="Y31" s="47" t="n">
        <f aca="false">Y29*Y28*(Y30/1000)</f>
        <v>20</v>
      </c>
      <c r="Z31" s="47" t="n">
        <f aca="false">Z29*Z28*(Z30/1000)</f>
        <v>20</v>
      </c>
      <c r="AA31" s="47" t="n">
        <f aca="false">AA29*AA28*(AA30/1000)</f>
        <v>20</v>
      </c>
      <c r="AB31" s="47" t="n">
        <f aca="false">AB29*AB28*(AB30/1000)</f>
        <v>20</v>
      </c>
      <c r="AC31" s="47" t="n">
        <f aca="false">AC29*AC28*(AC30/1000)</f>
        <v>20</v>
      </c>
      <c r="AD31" s="47" t="n">
        <f aca="false">AD29*AD28*(AD30/1000)</f>
        <v>20</v>
      </c>
      <c r="AE31" s="47" t="n">
        <f aca="false">AE29*AE28*(AE30/1000)</f>
        <v>20</v>
      </c>
      <c r="AF31" s="47" t="n">
        <f aca="false">AF29*AF28*(AF30/1000)</f>
        <v>20</v>
      </c>
      <c r="AG31" s="47" t="n">
        <f aca="false">AG29*AG28*(AG30/1000)</f>
        <v>20</v>
      </c>
      <c r="AH31" s="47" t="n">
        <f aca="false">AH29*AH28*(AH30/1000)</f>
        <v>20</v>
      </c>
      <c r="AI31" s="47" t="n">
        <f aca="false">AI29*AI28*(AI30/1000)</f>
        <v>20</v>
      </c>
      <c r="AJ31" s="47" t="n">
        <f aca="false">AJ29*AJ28*(AJ30/1000)</f>
        <v>30</v>
      </c>
      <c r="AK31" s="47" t="n">
        <f aca="false">AK29*AK28*(AK30/1000)</f>
        <v>30</v>
      </c>
      <c r="AL31" s="47" t="n">
        <f aca="false">AL29*AL28*(AL30/1000)</f>
        <v>30</v>
      </c>
      <c r="AM31" s="47" t="n">
        <f aca="false">AM29*AM28*(AM30/1000)</f>
        <v>30</v>
      </c>
      <c r="AN31" s="47" t="n">
        <f aca="false">AN29*AN28*(AN30/1000)</f>
        <v>30</v>
      </c>
      <c r="AO31" s="47" t="n">
        <f aca="false">AO29*AO28*(AO30/1000)</f>
        <v>30</v>
      </c>
      <c r="AP31" s="47" t="n">
        <f aca="false">AP29*AP28*(AP30/1000)</f>
        <v>30</v>
      </c>
      <c r="AQ31" s="47" t="n">
        <f aca="false">AQ29*AQ28*(AQ30/1000)</f>
        <v>30</v>
      </c>
      <c r="AR31" s="47" t="n">
        <f aca="false">AR29*AR28*(AR30/1000)</f>
        <v>30</v>
      </c>
      <c r="AS31" s="47" t="n">
        <f aca="false">AS29*AS28*(AS30/1000)</f>
        <v>30</v>
      </c>
      <c r="AT31" s="47" t="n">
        <f aca="false">AT29*AT28*(AT30/1000)</f>
        <v>30</v>
      </c>
      <c r="AU31" s="47" t="n">
        <f aca="false">AU29*AU28*(AU30/1000)</f>
        <v>30</v>
      </c>
      <c r="AV31" s="47" t="n">
        <f aca="false">AV29*AV28*(AV30/1000)</f>
        <v>30</v>
      </c>
      <c r="AW31" s="47" t="n">
        <f aca="false">AW29*AW28*(AW30/1000)</f>
        <v>30</v>
      </c>
      <c r="AX31" s="47" t="n">
        <f aca="false">AX29*AX28*(AX30/1000)</f>
        <v>30</v>
      </c>
      <c r="AY31" s="47" t="n">
        <f aca="false">AY29*AY28*(AY30/1000)</f>
        <v>30</v>
      </c>
      <c r="AZ31" s="47" t="n">
        <f aca="false">AZ29*AZ28*(AZ30/1000)</f>
        <v>30</v>
      </c>
      <c r="BA31" s="47" t="n">
        <f aca="false">BA29*BA28*(BA30/1000)</f>
        <v>30</v>
      </c>
      <c r="BB31" s="47" t="n">
        <f aca="false">BB29*BB28*(BB30/1000)</f>
        <v>30</v>
      </c>
      <c r="BC31" s="47" t="n">
        <f aca="false">BC29*BC28*(BC30/1000)</f>
        <v>30</v>
      </c>
      <c r="BD31" s="47" t="n">
        <f aca="false">BD29*BD28*(BD30/1000)</f>
        <v>30</v>
      </c>
      <c r="BE31" s="47" t="n">
        <f aca="false">BE29*BE28*(BE30/1000)</f>
        <v>30</v>
      </c>
      <c r="BF31" s="47" t="n">
        <f aca="false">BF29*BF28*(BF30/1000)</f>
        <v>30</v>
      </c>
      <c r="BG31" s="47" t="n">
        <f aca="false">BG29*BG28*(BG30/1000)</f>
        <v>30</v>
      </c>
      <c r="BH31" s="47" t="n">
        <f aca="false">BH29*BH28*(BH30/1000)</f>
        <v>30</v>
      </c>
      <c r="BI31" s="47" t="n">
        <f aca="false">BI29*BI28*(BI30/1000)</f>
        <v>30</v>
      </c>
      <c r="BJ31" s="47" t="n">
        <f aca="false">BJ29*BJ28*(BJ30/1000)</f>
        <v>30</v>
      </c>
      <c r="BK31" s="47" t="n">
        <f aca="false">BK29*BK28*(BK30/1000)</f>
        <v>30</v>
      </c>
      <c r="BL31" s="47" t="n">
        <f aca="false">BL29*BL28*(BL30/1000)</f>
        <v>30</v>
      </c>
      <c r="BM31" s="47" t="n">
        <f aca="false">BM29*BM28*(BM30/1000)</f>
        <v>30</v>
      </c>
      <c r="BN31" s="47" t="n">
        <f aca="false">BN29*BN28*(BN30/1000)</f>
        <v>30</v>
      </c>
      <c r="BO31" s="47" t="n">
        <f aca="false">BO29*BO28*(BO30/1000)</f>
        <v>30</v>
      </c>
      <c r="BP31" s="47" t="n">
        <f aca="false">BP29*BP28*(BP30/1000)</f>
        <v>30</v>
      </c>
      <c r="BQ31" s="47" t="n">
        <f aca="false">BQ29*BQ28*(BQ30/1000)</f>
        <v>30</v>
      </c>
      <c r="BR31" s="47" t="n">
        <f aca="false">BR29*BR28*(BR30/1000)</f>
        <v>30</v>
      </c>
      <c r="BS31" s="47" t="n">
        <f aca="false">BS29*BS28*(BS30/1000)</f>
        <v>30</v>
      </c>
      <c r="BT31" s="47" t="n">
        <f aca="false">BT29*BT28*(BT30/1000)</f>
        <v>30</v>
      </c>
      <c r="BU31" s="47" t="n">
        <f aca="false">BU29*BU28*(BU30/1000)</f>
        <v>30</v>
      </c>
      <c r="BV31" s="47" t="n">
        <f aca="false">BV29*BV28*(BV30/1000)</f>
        <v>30</v>
      </c>
      <c r="BW31" s="47" t="n">
        <f aca="false">BW29*BW28*(BW30/1000)</f>
        <v>30</v>
      </c>
      <c r="BX31" s="47" t="n">
        <f aca="false">BX29*BX28*(BX30/1000)</f>
        <v>30</v>
      </c>
      <c r="BY31" s="47" t="n">
        <f aca="false">BY29*BY28*(BY30/1000)</f>
        <v>30</v>
      </c>
      <c r="BZ31" s="47" t="n">
        <f aca="false">BZ29*BZ28*(BZ30/1000)</f>
        <v>30</v>
      </c>
      <c r="CA31" s="47" t="n">
        <f aca="false">CA29*CA28*(CA30/1000)</f>
        <v>30</v>
      </c>
      <c r="CB31" s="47" t="n">
        <f aca="false">CB29*CB28*(CB30/1000)</f>
        <v>30</v>
      </c>
      <c r="CC31" s="47" t="n">
        <f aca="false">CC29*CC28*(CC30/1000)</f>
        <v>30</v>
      </c>
      <c r="CD31" s="47" t="n">
        <f aca="false">CD29*CD28*(CD30/1000)</f>
        <v>30</v>
      </c>
      <c r="CE31" s="47" t="n">
        <f aca="false">CE29*CE28*(CE30/1000)</f>
        <v>30</v>
      </c>
      <c r="CF31" s="47" t="n">
        <f aca="false">CF29*CF28*(CF30/1000)</f>
        <v>30</v>
      </c>
      <c r="CG31" s="47" t="n">
        <f aca="false">CG29*CG28*(CG30/1000)</f>
        <v>30</v>
      </c>
      <c r="CH31" s="47" t="n">
        <f aca="false">CH29*CH28*(CH30/1000)</f>
        <v>30</v>
      </c>
      <c r="CI31" s="47" t="n">
        <f aca="false">CI29*CI28*(CI30/1000)</f>
        <v>30</v>
      </c>
      <c r="CJ31" s="47" t="n">
        <f aca="false">CJ29*CJ28*(CJ30/1000)</f>
        <v>30</v>
      </c>
      <c r="CK31" s="47" t="n">
        <f aca="false">CK29*CK28*(CK30/1000)</f>
        <v>30</v>
      </c>
      <c r="CL31" s="47" t="n">
        <f aca="false">CL29*CL28*(CL30/1000)</f>
        <v>30</v>
      </c>
      <c r="CM31" s="47" t="n">
        <f aca="false">CM29*CM28*(CM30/1000)</f>
        <v>30</v>
      </c>
      <c r="CN31" s="47" t="n">
        <f aca="false">CN29*CN28*(CN30/1000)</f>
        <v>30</v>
      </c>
      <c r="CO31" s="47" t="n">
        <f aca="false">CO29*CO28*(CO30/1000)</f>
        <v>30</v>
      </c>
      <c r="CP31" s="47" t="n">
        <f aca="false">CP29*CP28*(CP30/1000)</f>
        <v>30</v>
      </c>
      <c r="CQ31" s="47" t="n">
        <f aca="false">CQ29*CQ28*(CQ30/1000)</f>
        <v>30</v>
      </c>
      <c r="CR31" s="47" t="n">
        <f aca="false">CR29*CR28*(CR30/1000)</f>
        <v>30</v>
      </c>
      <c r="CS31" s="47" t="n">
        <f aca="false">CS29*CS28*(CS30/1000)</f>
        <v>30</v>
      </c>
      <c r="CT31" s="47" t="n">
        <f aca="false">CT29*CT28*(CT30/1000)</f>
        <v>30</v>
      </c>
      <c r="CU31" s="47" t="n">
        <f aca="false">CU29*CU28*(CU30/1000)</f>
        <v>30</v>
      </c>
      <c r="CV31" s="47" t="n">
        <f aca="false">CV29*CV28*(CV30/1000)</f>
        <v>30</v>
      </c>
      <c r="CW31" s="47" t="n">
        <f aca="false">CW29*CW28*(CW30/1000)</f>
        <v>30</v>
      </c>
    </row>
    <row r="32" customFormat="false" ht="17" hidden="false" customHeight="false" outlineLevel="0" collapsed="false">
      <c r="F32" s="48"/>
      <c r="AV32" s="48"/>
    </row>
    <row r="34" customFormat="false" ht="17" hidden="false" customHeight="false" outlineLevel="0" collapsed="false">
      <c r="A34" s="0" t="s">
        <v>104</v>
      </c>
      <c r="B34" s="50" t="s">
        <v>156</v>
      </c>
      <c r="C34" s="50"/>
      <c r="D34" s="50"/>
      <c r="E34" s="33" t="n">
        <f aca="false">E$7</f>
        <v>44378</v>
      </c>
      <c r="F34" s="33" t="n">
        <f aca="false">F$7</f>
        <v>44409</v>
      </c>
      <c r="G34" s="33" t="n">
        <f aca="false">G$7</f>
        <v>44440</v>
      </c>
      <c r="H34" s="33" t="n">
        <f aca="false">H$7</f>
        <v>44470</v>
      </c>
      <c r="I34" s="33" t="n">
        <f aca="false">I$7</f>
        <v>44501</v>
      </c>
      <c r="J34" s="33" t="n">
        <f aca="false">J$7</f>
        <v>44531</v>
      </c>
      <c r="K34" s="33" t="n">
        <f aca="false">K$7</f>
        <v>44562</v>
      </c>
      <c r="L34" s="33" t="n">
        <f aca="false">L$7</f>
        <v>44593</v>
      </c>
      <c r="M34" s="33" t="n">
        <f aca="false">M$7</f>
        <v>44621</v>
      </c>
      <c r="N34" s="33" t="n">
        <f aca="false">N$7</f>
        <v>44652</v>
      </c>
      <c r="O34" s="33" t="n">
        <f aca="false">O$7</f>
        <v>44682</v>
      </c>
      <c r="P34" s="33" t="n">
        <f aca="false">P$7</f>
        <v>44713</v>
      </c>
      <c r="Q34" s="33" t="n">
        <f aca="false">Q$7</f>
        <v>44743</v>
      </c>
      <c r="R34" s="33" t="n">
        <f aca="false">R$7</f>
        <v>44774</v>
      </c>
      <c r="S34" s="33" t="n">
        <f aca="false">S$7</f>
        <v>44805</v>
      </c>
      <c r="T34" s="33" t="n">
        <f aca="false">T$7</f>
        <v>44835</v>
      </c>
      <c r="U34" s="33" t="n">
        <f aca="false">U$7</f>
        <v>44866</v>
      </c>
      <c r="V34" s="33" t="n">
        <f aca="false">V$7</f>
        <v>44896</v>
      </c>
      <c r="W34" s="33" t="n">
        <f aca="false">W$7</f>
        <v>44927</v>
      </c>
      <c r="X34" s="33" t="n">
        <f aca="false">X$7</f>
        <v>44958</v>
      </c>
      <c r="Y34" s="33" t="n">
        <f aca="false">Y$7</f>
        <v>44986</v>
      </c>
      <c r="Z34" s="33" t="n">
        <f aca="false">Z$7</f>
        <v>45017</v>
      </c>
      <c r="AA34" s="33" t="n">
        <f aca="false">AA$7</f>
        <v>45047</v>
      </c>
      <c r="AB34" s="33" t="n">
        <f aca="false">AB$7</f>
        <v>45078</v>
      </c>
      <c r="AC34" s="33" t="n">
        <f aca="false">AC$7</f>
        <v>45108</v>
      </c>
      <c r="AD34" s="33" t="n">
        <f aca="false">AD$7</f>
        <v>45139</v>
      </c>
      <c r="AE34" s="33" t="n">
        <f aca="false">AE$7</f>
        <v>45170</v>
      </c>
      <c r="AF34" s="33" t="n">
        <f aca="false">AF$7</f>
        <v>45200</v>
      </c>
      <c r="AG34" s="33" t="n">
        <f aca="false">AG$7</f>
        <v>45231</v>
      </c>
      <c r="AH34" s="33" t="n">
        <f aca="false">AH$7</f>
        <v>45261</v>
      </c>
      <c r="AI34" s="33" t="n">
        <f aca="false">AI$7</f>
        <v>45292</v>
      </c>
      <c r="AJ34" s="33" t="n">
        <f aca="false">AJ$7</f>
        <v>45323</v>
      </c>
      <c r="AK34" s="33" t="n">
        <f aca="false">AK$7</f>
        <v>45352</v>
      </c>
      <c r="AL34" s="33" t="n">
        <f aca="false">AL$7</f>
        <v>45383</v>
      </c>
      <c r="AM34" s="33" t="n">
        <f aca="false">AM$7</f>
        <v>45413</v>
      </c>
      <c r="AN34" s="33" t="n">
        <f aca="false">AN$7</f>
        <v>45444</v>
      </c>
      <c r="AO34" s="33" t="n">
        <f aca="false">AO$7</f>
        <v>45474</v>
      </c>
      <c r="AP34" s="33" t="n">
        <f aca="false">AP$7</f>
        <v>45505</v>
      </c>
      <c r="AQ34" s="33" t="n">
        <f aca="false">AQ$7</f>
        <v>45536</v>
      </c>
      <c r="AR34" s="33" t="n">
        <f aca="false">AR$7</f>
        <v>45566</v>
      </c>
      <c r="AS34" s="33" t="n">
        <f aca="false">AS$7</f>
        <v>45597</v>
      </c>
      <c r="AT34" s="33" t="n">
        <f aca="false">AT$7</f>
        <v>45627</v>
      </c>
      <c r="AU34" s="33" t="n">
        <f aca="false">AU$7</f>
        <v>45658</v>
      </c>
      <c r="AV34" s="33" t="n">
        <f aca="false">AV$7</f>
        <v>45689</v>
      </c>
      <c r="AW34" s="33" t="n">
        <f aca="false">AW$7</f>
        <v>45717</v>
      </c>
      <c r="AX34" s="33" t="n">
        <f aca="false">AX$7</f>
        <v>45748</v>
      </c>
      <c r="AY34" s="33" t="n">
        <f aca="false">AY$7</f>
        <v>45778</v>
      </c>
      <c r="AZ34" s="33" t="n">
        <f aca="false">AZ$7</f>
        <v>45809</v>
      </c>
      <c r="BA34" s="33" t="n">
        <f aca="false">BA$7</f>
        <v>45839</v>
      </c>
      <c r="BB34" s="33" t="n">
        <f aca="false">BB$7</f>
        <v>45870</v>
      </c>
      <c r="BC34" s="33" t="n">
        <f aca="false">BC$7</f>
        <v>45901</v>
      </c>
      <c r="BD34" s="33" t="n">
        <f aca="false">BD$7</f>
        <v>45931</v>
      </c>
      <c r="BE34" s="33" t="n">
        <f aca="false">BE$7</f>
        <v>45962</v>
      </c>
      <c r="BF34" s="33" t="n">
        <f aca="false">BF$7</f>
        <v>45992</v>
      </c>
      <c r="BG34" s="33" t="n">
        <f aca="false">BG$7</f>
        <v>46023</v>
      </c>
      <c r="BH34" s="33" t="n">
        <f aca="false">BH$7</f>
        <v>46054</v>
      </c>
      <c r="BI34" s="33" t="n">
        <f aca="false">BI$7</f>
        <v>46082</v>
      </c>
      <c r="BJ34" s="33" t="n">
        <f aca="false">BJ$7</f>
        <v>46113</v>
      </c>
      <c r="BK34" s="33" t="n">
        <f aca="false">BK$7</f>
        <v>46143</v>
      </c>
      <c r="BL34" s="33" t="n">
        <f aca="false">BL$7</f>
        <v>46174</v>
      </c>
      <c r="BM34" s="33" t="n">
        <f aca="false">BM$7</f>
        <v>46204</v>
      </c>
      <c r="BN34" s="33" t="n">
        <f aca="false">BN$7</f>
        <v>46235</v>
      </c>
      <c r="BO34" s="33" t="n">
        <f aca="false">BO$7</f>
        <v>46266</v>
      </c>
      <c r="BP34" s="33" t="n">
        <f aca="false">BP$7</f>
        <v>46296</v>
      </c>
      <c r="BQ34" s="33" t="n">
        <f aca="false">BQ$7</f>
        <v>46327</v>
      </c>
      <c r="BR34" s="33" t="n">
        <f aca="false">BR$7</f>
        <v>46357</v>
      </c>
      <c r="BS34" s="33" t="n">
        <f aca="false">BS$7</f>
        <v>46388</v>
      </c>
      <c r="BT34" s="33" t="n">
        <f aca="false">BT$7</f>
        <v>46419</v>
      </c>
      <c r="BU34" s="33" t="n">
        <f aca="false">BU$7</f>
        <v>46447</v>
      </c>
      <c r="BV34" s="33" t="n">
        <f aca="false">BV$7</f>
        <v>46478</v>
      </c>
      <c r="BW34" s="33" t="n">
        <f aca="false">BW$7</f>
        <v>46508</v>
      </c>
      <c r="BX34" s="33" t="n">
        <f aca="false">BX$7</f>
        <v>46539</v>
      </c>
      <c r="BY34" s="33" t="n">
        <f aca="false">BY$7</f>
        <v>46569</v>
      </c>
      <c r="BZ34" s="33" t="n">
        <f aca="false">BZ$7</f>
        <v>46600</v>
      </c>
      <c r="CA34" s="33" t="n">
        <f aca="false">CA$7</f>
        <v>46631</v>
      </c>
      <c r="CB34" s="33" t="n">
        <f aca="false">CB$7</f>
        <v>46661</v>
      </c>
      <c r="CC34" s="33" t="n">
        <f aca="false">CC$7</f>
        <v>46692</v>
      </c>
      <c r="CD34" s="33" t="n">
        <f aca="false">CD$7</f>
        <v>46722</v>
      </c>
      <c r="CE34" s="33" t="n">
        <f aca="false">CE$7</f>
        <v>46753</v>
      </c>
      <c r="CF34" s="33" t="n">
        <f aca="false">CF$7</f>
        <v>46784</v>
      </c>
      <c r="CG34" s="33" t="n">
        <f aca="false">CG$7</f>
        <v>46813</v>
      </c>
      <c r="CH34" s="33" t="n">
        <f aca="false">CH$7</f>
        <v>46844</v>
      </c>
      <c r="CI34" s="33" t="n">
        <f aca="false">CI$7</f>
        <v>46874</v>
      </c>
      <c r="CJ34" s="33" t="n">
        <f aca="false">CJ$7</f>
        <v>46905</v>
      </c>
      <c r="CK34" s="33" t="n">
        <f aca="false">CK$7</f>
        <v>46935</v>
      </c>
      <c r="CL34" s="33" t="n">
        <f aca="false">CL$7</f>
        <v>46966</v>
      </c>
      <c r="CM34" s="33" t="n">
        <f aca="false">CM$7</f>
        <v>46997</v>
      </c>
      <c r="CN34" s="33" t="n">
        <f aca="false">CN$7</f>
        <v>47027</v>
      </c>
      <c r="CO34" s="33" t="n">
        <f aca="false">CO$7</f>
        <v>47058</v>
      </c>
      <c r="CP34" s="33" t="n">
        <f aca="false">CP$7</f>
        <v>47088</v>
      </c>
      <c r="CQ34" s="33" t="n">
        <f aca="false">CQ$7</f>
        <v>47119</v>
      </c>
      <c r="CR34" s="33" t="n">
        <f aca="false">CR$7</f>
        <v>47150</v>
      </c>
      <c r="CS34" s="33" t="n">
        <f aca="false">CS$7</f>
        <v>47178</v>
      </c>
      <c r="CT34" s="33" t="n">
        <f aca="false">CT$7</f>
        <v>47209</v>
      </c>
      <c r="CU34" s="33" t="n">
        <f aca="false">CU$7</f>
        <v>47239</v>
      </c>
      <c r="CV34" s="33" t="n">
        <f aca="false">CV$7</f>
        <v>47270</v>
      </c>
      <c r="CW34" s="33" t="n">
        <f aca="false">CW$7</f>
        <v>47300</v>
      </c>
    </row>
    <row r="36" customFormat="false" ht="17" hidden="false" customHeight="false" outlineLevel="0" collapsed="false">
      <c r="C36" s="0" t="s">
        <v>157</v>
      </c>
      <c r="D36" s="57" t="n">
        <f aca="false">ASSUMPTIONS!J9</f>
        <v>0.05</v>
      </c>
      <c r="E36" s="58" t="n">
        <f aca="false">ASSUMPTIONS!D44</f>
        <v>0</v>
      </c>
      <c r="F36" s="58" t="n">
        <f aca="false">ASSUMPTIONS!E44</f>
        <v>0.05</v>
      </c>
      <c r="G36" s="58" t="n">
        <f aca="false">ASSUMPTIONS!F44</f>
        <v>0.05</v>
      </c>
      <c r="H36" s="58" t="n">
        <f aca="false">ASSUMPTIONS!G44</f>
        <v>0.05</v>
      </c>
      <c r="I36" s="58" t="n">
        <f aca="false">ASSUMPTIONS!H44</f>
        <v>0.05</v>
      </c>
      <c r="J36" s="58" t="n">
        <f aca="false">ASSUMPTIONS!I44</f>
        <v>0.05</v>
      </c>
      <c r="K36" s="58" t="n">
        <f aca="false">ASSUMPTIONS!J44</f>
        <v>0.05</v>
      </c>
      <c r="L36" s="58" t="n">
        <f aca="false">ASSUMPTIONS!K44</f>
        <v>0.05</v>
      </c>
      <c r="M36" s="58" t="n">
        <f aca="false">ASSUMPTIONS!L44</f>
        <v>0.05</v>
      </c>
      <c r="N36" s="58" t="n">
        <f aca="false">ASSUMPTIONS!M44</f>
        <v>0.05</v>
      </c>
      <c r="O36" s="58" t="n">
        <f aca="false">ASSUMPTIONS!N44</f>
        <v>0.05</v>
      </c>
      <c r="P36" s="58" t="n">
        <f aca="false">ASSUMPTIONS!O44</f>
        <v>0.05</v>
      </c>
      <c r="Q36" s="58" t="n">
        <f aca="false">ASSUMPTIONS!P44</f>
        <v>0.05</v>
      </c>
      <c r="R36" s="58" t="n">
        <f aca="false">ASSUMPTIONS!Q44</f>
        <v>0.05</v>
      </c>
      <c r="S36" s="58" t="n">
        <f aca="false">ASSUMPTIONS!R44</f>
        <v>0.05</v>
      </c>
      <c r="T36" s="58" t="n">
        <f aca="false">ASSUMPTIONS!S44</f>
        <v>0.05</v>
      </c>
      <c r="U36" s="58" t="n">
        <f aca="false">ASSUMPTIONS!T44</f>
        <v>0.05</v>
      </c>
      <c r="V36" s="58" t="n">
        <f aca="false">ASSUMPTIONS!U44</f>
        <v>0.05</v>
      </c>
      <c r="W36" s="58" t="n">
        <f aca="false">ASSUMPTIONS!V44</f>
        <v>0.05</v>
      </c>
      <c r="X36" s="58" t="n">
        <f aca="false">ASSUMPTIONS!W44</f>
        <v>0.05</v>
      </c>
      <c r="Y36" s="58" t="n">
        <f aca="false">ASSUMPTIONS!X44</f>
        <v>0.05</v>
      </c>
      <c r="Z36" s="58" t="n">
        <f aca="false">ASSUMPTIONS!Y44</f>
        <v>0.05</v>
      </c>
      <c r="AA36" s="58" t="n">
        <f aca="false">ASSUMPTIONS!Z44</f>
        <v>0.05</v>
      </c>
      <c r="AB36" s="58" t="n">
        <f aca="false">ASSUMPTIONS!AA44</f>
        <v>0.05</v>
      </c>
      <c r="AC36" s="58" t="n">
        <f aca="false">ASSUMPTIONS!AB44</f>
        <v>0.05</v>
      </c>
      <c r="AD36" s="58" t="n">
        <f aca="false">ASSUMPTIONS!AC44</f>
        <v>0.05</v>
      </c>
      <c r="AE36" s="58" t="n">
        <f aca="false">ASSUMPTIONS!AD44</f>
        <v>0.05</v>
      </c>
      <c r="AF36" s="58" t="n">
        <f aca="false">ASSUMPTIONS!AE44</f>
        <v>0.05</v>
      </c>
      <c r="AG36" s="58" t="n">
        <f aca="false">ASSUMPTIONS!AF44</f>
        <v>0.05</v>
      </c>
      <c r="AH36" s="58" t="n">
        <f aca="false">ASSUMPTIONS!AG44</f>
        <v>0.05</v>
      </c>
      <c r="AI36" s="58" t="n">
        <f aca="false">ASSUMPTIONS!AH44</f>
        <v>0.05</v>
      </c>
      <c r="AJ36" s="58" t="n">
        <f aca="false">ASSUMPTIONS!AI44</f>
        <v>0.05</v>
      </c>
      <c r="AK36" s="58" t="n">
        <f aca="false">ASSUMPTIONS!AJ44</f>
        <v>0.05</v>
      </c>
      <c r="AL36" s="58" t="n">
        <f aca="false">ASSUMPTIONS!AK44</f>
        <v>0.05</v>
      </c>
      <c r="AM36" s="58" t="n">
        <f aca="false">ASSUMPTIONS!AL44</f>
        <v>0.05</v>
      </c>
      <c r="AN36" s="58" t="n">
        <f aca="false">ASSUMPTIONS!AM44</f>
        <v>0.05</v>
      </c>
      <c r="AO36" s="58" t="n">
        <f aca="false">ASSUMPTIONS!AN44</f>
        <v>0.05</v>
      </c>
      <c r="AP36" s="58" t="n">
        <f aca="false">ASSUMPTIONS!AO44</f>
        <v>0.05</v>
      </c>
      <c r="AQ36" s="58" t="n">
        <f aca="false">ASSUMPTIONS!AP44</f>
        <v>0.0425</v>
      </c>
      <c r="AR36" s="58" t="n">
        <f aca="false">ASSUMPTIONS!AQ44</f>
        <v>0.036125</v>
      </c>
      <c r="AS36" s="58" t="n">
        <f aca="false">ASSUMPTIONS!AR44</f>
        <v>0.03070625</v>
      </c>
      <c r="AT36" s="58" t="n">
        <f aca="false">ASSUMPTIONS!AS44</f>
        <v>0.0261003125</v>
      </c>
      <c r="AU36" s="58" t="n">
        <f aca="false">ASSUMPTIONS!AT44</f>
        <v>0.022185265625</v>
      </c>
      <c r="AV36" s="58" t="n">
        <f aca="false">ASSUMPTIONS!AU44</f>
        <v>0.01885747578125</v>
      </c>
      <c r="AW36" s="58" t="n">
        <f aca="false">ASSUMPTIONS!AV44</f>
        <v>0.0160288544140625</v>
      </c>
      <c r="AX36" s="58" t="n">
        <f aca="false">ASSUMPTIONS!AW44</f>
        <v>0.0160288544140625</v>
      </c>
      <c r="AY36" s="58" t="n">
        <f aca="false">ASSUMPTIONS!AX44</f>
        <v>0.0160288544140625</v>
      </c>
      <c r="AZ36" s="58" t="n">
        <f aca="false">ASSUMPTIONS!AY44</f>
        <v>0.0160288544140625</v>
      </c>
      <c r="BA36" s="58" t="n">
        <f aca="false">ASSUMPTIONS!AZ44</f>
        <v>0.0160288544140625</v>
      </c>
      <c r="BB36" s="58" t="n">
        <f aca="false">ASSUMPTIONS!BA44</f>
        <v>0.0160288544140625</v>
      </c>
      <c r="BC36" s="58" t="n">
        <f aca="false">ASSUMPTIONS!BB44</f>
        <v>0.0160288544140625</v>
      </c>
      <c r="BD36" s="58" t="n">
        <f aca="false">ASSUMPTIONS!BC44</f>
        <v>0.0160288544140625</v>
      </c>
      <c r="BE36" s="58" t="n">
        <f aca="false">ASSUMPTIONS!BD44</f>
        <v>0.0160288544140625</v>
      </c>
      <c r="BF36" s="58" t="n">
        <f aca="false">ASSUMPTIONS!BE44</f>
        <v>0.0160288544140625</v>
      </c>
      <c r="BG36" s="58" t="n">
        <f aca="false">ASSUMPTIONS!BF44</f>
        <v>0.0160288544140625</v>
      </c>
      <c r="BH36" s="58" t="n">
        <f aca="false">ASSUMPTIONS!BG44</f>
        <v>0.0160288544140625</v>
      </c>
      <c r="BI36" s="58" t="n">
        <f aca="false">ASSUMPTIONS!BH44</f>
        <v>0.0160288544140625</v>
      </c>
      <c r="BJ36" s="58" t="n">
        <f aca="false">ASSUMPTIONS!BI44</f>
        <v>0.0160288544140625</v>
      </c>
      <c r="BK36" s="58" t="n">
        <f aca="false">ASSUMPTIONS!BJ44</f>
        <v>0.0160288544140625</v>
      </c>
      <c r="BL36" s="58" t="n">
        <f aca="false">ASSUMPTIONS!BK44</f>
        <v>0.0160288544140625</v>
      </c>
      <c r="BM36" s="58" t="n">
        <f aca="false">ASSUMPTIONS!BL44</f>
        <v>0.0160288544140625</v>
      </c>
      <c r="BN36" s="58" t="n">
        <f aca="false">ASSUMPTIONS!BM44</f>
        <v>0.0160288544140625</v>
      </c>
      <c r="BO36" s="58" t="n">
        <f aca="false">ASSUMPTIONS!BN44</f>
        <v>0.0160288544140625</v>
      </c>
      <c r="BP36" s="58" t="n">
        <f aca="false">ASSUMPTIONS!BO44</f>
        <v>0.0160288544140625</v>
      </c>
      <c r="BQ36" s="58" t="n">
        <f aca="false">ASSUMPTIONS!BP44</f>
        <v>0.0160288544140625</v>
      </c>
      <c r="BR36" s="58" t="n">
        <f aca="false">ASSUMPTIONS!BQ44</f>
        <v>0.0160288544140625</v>
      </c>
      <c r="BS36" s="58" t="n">
        <f aca="false">ASSUMPTIONS!BR44</f>
        <v>0.0160288544140625</v>
      </c>
      <c r="BT36" s="58" t="n">
        <f aca="false">ASSUMPTIONS!BS44</f>
        <v>0.0160288544140625</v>
      </c>
      <c r="BU36" s="58" t="n">
        <f aca="false">ASSUMPTIONS!BT44</f>
        <v>0.0160288544140625</v>
      </c>
      <c r="BV36" s="58" t="n">
        <f aca="false">ASSUMPTIONS!BU44</f>
        <v>0.0160288544140625</v>
      </c>
      <c r="BW36" s="58" t="n">
        <f aca="false">ASSUMPTIONS!BV44</f>
        <v>0.0160288544140625</v>
      </c>
      <c r="BX36" s="58" t="n">
        <f aca="false">ASSUMPTIONS!BW44</f>
        <v>0.0160288544140625</v>
      </c>
      <c r="BY36" s="58" t="n">
        <f aca="false">ASSUMPTIONS!BX44</f>
        <v>0.0160288544140625</v>
      </c>
      <c r="BZ36" s="58" t="n">
        <f aca="false">ASSUMPTIONS!BY44</f>
        <v>0.0160288544140625</v>
      </c>
      <c r="CA36" s="58" t="n">
        <f aca="false">ASSUMPTIONS!BZ44</f>
        <v>0.0160288544140625</v>
      </c>
      <c r="CB36" s="58" t="n">
        <f aca="false">ASSUMPTIONS!CA44</f>
        <v>0.0160288544140625</v>
      </c>
      <c r="CC36" s="58" t="n">
        <f aca="false">ASSUMPTIONS!CB44</f>
        <v>0.0160288544140625</v>
      </c>
      <c r="CD36" s="58" t="n">
        <f aca="false">ASSUMPTIONS!CC44</f>
        <v>0.0160288544140625</v>
      </c>
      <c r="CE36" s="58" t="n">
        <f aca="false">ASSUMPTIONS!CD44</f>
        <v>0.0160288544140625</v>
      </c>
      <c r="CF36" s="58" t="n">
        <f aca="false">ASSUMPTIONS!CE44</f>
        <v>0.0160288544140625</v>
      </c>
      <c r="CG36" s="58" t="n">
        <f aca="false">ASSUMPTIONS!CF44</f>
        <v>0.0160288544140625</v>
      </c>
      <c r="CH36" s="58" t="n">
        <f aca="false">ASSUMPTIONS!CG44</f>
        <v>0.0160288544140625</v>
      </c>
      <c r="CI36" s="58" t="n">
        <f aca="false">ASSUMPTIONS!CH44</f>
        <v>0.0160288544140625</v>
      </c>
      <c r="CJ36" s="58" t="n">
        <f aca="false">ASSUMPTIONS!CI44</f>
        <v>0.0160288544140625</v>
      </c>
      <c r="CK36" s="58" t="n">
        <f aca="false">ASSUMPTIONS!CJ44</f>
        <v>0.0160288544140625</v>
      </c>
      <c r="CL36" s="58" t="n">
        <f aca="false">ASSUMPTIONS!CK44</f>
        <v>0.0160288544140625</v>
      </c>
      <c r="CM36" s="58" t="n">
        <f aca="false">ASSUMPTIONS!CL44</f>
        <v>0.0160288544140625</v>
      </c>
      <c r="CN36" s="58" t="n">
        <f aca="false">ASSUMPTIONS!CM44</f>
        <v>0.0160288544140625</v>
      </c>
      <c r="CO36" s="58" t="n">
        <f aca="false">ASSUMPTIONS!CN44</f>
        <v>0.0160288544140625</v>
      </c>
      <c r="CP36" s="58" t="n">
        <f aca="false">ASSUMPTIONS!CO44</f>
        <v>0.0160288544140625</v>
      </c>
      <c r="CQ36" s="58" t="n">
        <f aca="false">ASSUMPTIONS!CP44</f>
        <v>0.0160288544140625</v>
      </c>
      <c r="CR36" s="58" t="n">
        <f aca="false">ASSUMPTIONS!CQ44</f>
        <v>0.0160288544140625</v>
      </c>
      <c r="CS36" s="58" t="n">
        <f aca="false">ASSUMPTIONS!CR44</f>
        <v>0.0160288544140625</v>
      </c>
      <c r="CT36" s="58" t="n">
        <f aca="false">ASSUMPTIONS!CS44</f>
        <v>0.0160288544140625</v>
      </c>
      <c r="CU36" s="58" t="n">
        <f aca="false">ASSUMPTIONS!CT44</f>
        <v>0.0160288544140625</v>
      </c>
      <c r="CV36" s="58" t="n">
        <f aca="false">ASSUMPTIONS!CU44</f>
        <v>0.0160288544140625</v>
      </c>
      <c r="CW36" s="58" t="n">
        <f aca="false">ASSUMPTIONS!CV44</f>
        <v>0.0160288544140625</v>
      </c>
    </row>
    <row r="38" customFormat="false" ht="17" hidden="false" customHeight="false" outlineLevel="0" collapsed="false">
      <c r="C38" s="0" t="s">
        <v>158</v>
      </c>
      <c r="D38" s="0" t="n">
        <f aca="false">ASSUMPTIONS!C24</f>
        <v>20</v>
      </c>
      <c r="E38" s="0" t="n">
        <f aca="false">ASSUMPTIONS!C24</f>
        <v>20</v>
      </c>
      <c r="F38" s="0" t="n">
        <f aca="false">E38+F43</f>
        <v>21</v>
      </c>
      <c r="G38" s="0" t="n">
        <f aca="false">F38+G43</f>
        <v>23</v>
      </c>
      <c r="H38" s="0" t="n">
        <f aca="false">G38+H43</f>
        <v>24</v>
      </c>
      <c r="I38" s="0" t="n">
        <f aca="false">H38+I43</f>
        <v>25</v>
      </c>
      <c r="J38" s="0" t="n">
        <f aca="false">I38+J43</f>
        <v>26</v>
      </c>
      <c r="K38" s="0" t="n">
        <f aca="false">J38+K43</f>
        <v>27</v>
      </c>
      <c r="L38" s="0" t="n">
        <f aca="false">K38+L43</f>
        <v>28</v>
      </c>
      <c r="M38" s="0" t="n">
        <f aca="false">L38+M43</f>
        <v>29</v>
      </c>
      <c r="N38" s="0" t="n">
        <f aca="false">M38+N43</f>
        <v>30</v>
      </c>
      <c r="O38" s="0" t="n">
        <f aca="false">N38+O43</f>
        <v>31</v>
      </c>
      <c r="P38" s="0" t="n">
        <f aca="false">O38+P43</f>
        <v>32</v>
      </c>
      <c r="Q38" s="0" t="n">
        <f aca="false">P38+Q43</f>
        <v>33</v>
      </c>
      <c r="R38" s="0" t="n">
        <f aca="false">Q38+R43</f>
        <v>34</v>
      </c>
      <c r="S38" s="0" t="n">
        <f aca="false">R38+S43</f>
        <v>35</v>
      </c>
      <c r="T38" s="0" t="n">
        <f aca="false">S38+T43</f>
        <v>36</v>
      </c>
      <c r="U38" s="0" t="n">
        <f aca="false">T38+U43</f>
        <v>37</v>
      </c>
      <c r="V38" s="0" t="n">
        <f aca="false">U38+V43</f>
        <v>38</v>
      </c>
      <c r="W38" s="0" t="n">
        <f aca="false">V38+W43</f>
        <v>39</v>
      </c>
      <c r="X38" s="0" t="n">
        <f aca="false">W38+X43</f>
        <v>40</v>
      </c>
      <c r="Y38" s="0" t="n">
        <f aca="false">X38+Y43</f>
        <v>41</v>
      </c>
      <c r="Z38" s="0" t="n">
        <f aca="false">Y38+Z43</f>
        <v>43</v>
      </c>
      <c r="AA38" s="0" t="n">
        <f aca="false">Z38+AA43</f>
        <v>45</v>
      </c>
      <c r="AB38" s="0" t="n">
        <f aca="false">AA38+AB43</f>
        <v>47</v>
      </c>
      <c r="AC38" s="0" t="n">
        <f aca="false">AB38+AC43</f>
        <v>49</v>
      </c>
      <c r="AD38" s="0" t="n">
        <f aca="false">AC38+AD43</f>
        <v>51</v>
      </c>
      <c r="AE38" s="0" t="n">
        <f aca="false">AD38+AE43</f>
        <v>53</v>
      </c>
      <c r="AF38" s="0" t="n">
        <f aca="false">AE38+AF43</f>
        <v>55</v>
      </c>
      <c r="AG38" s="0" t="n">
        <f aca="false">AF38+AG43</f>
        <v>57</v>
      </c>
      <c r="AH38" s="0" t="n">
        <f aca="false">AG38+AH43</f>
        <v>59</v>
      </c>
      <c r="AI38" s="0" t="n">
        <f aca="false">AH38+AI43</f>
        <v>61</v>
      </c>
      <c r="AJ38" s="0" t="n">
        <f aca="false">AI38+AJ43</f>
        <v>64</v>
      </c>
      <c r="AK38" s="0" t="n">
        <f aca="false">AJ38+AK43</f>
        <v>67</v>
      </c>
      <c r="AL38" s="0" t="n">
        <f aca="false">AK38+AL43</f>
        <v>70</v>
      </c>
      <c r="AM38" s="0" t="n">
        <f aca="false">AL38+AM43</f>
        <v>72</v>
      </c>
      <c r="AN38" s="0" t="n">
        <f aca="false">AM38+AN43</f>
        <v>74</v>
      </c>
      <c r="AO38" s="0" t="n">
        <f aca="false">AN38+AO43</f>
        <v>76</v>
      </c>
      <c r="AP38" s="0" t="n">
        <f aca="false">AO38+AP43</f>
        <v>78</v>
      </c>
      <c r="AQ38" s="0" t="n">
        <f aca="false">AP38+AQ43</f>
        <v>80</v>
      </c>
      <c r="AR38" s="0" t="n">
        <f aca="false">AQ38+AR43</f>
        <v>81</v>
      </c>
      <c r="AS38" s="0" t="n">
        <f aca="false">AR38+AS43</f>
        <v>82</v>
      </c>
      <c r="AT38" s="0" t="n">
        <f aca="false">AS38+AT43</f>
        <v>83</v>
      </c>
      <c r="AU38" s="0" t="n">
        <f aca="false">AT38+AU43</f>
        <v>83</v>
      </c>
      <c r="AV38" s="0" t="n">
        <f aca="false">AU38+AV43</f>
        <v>83</v>
      </c>
      <c r="AW38" s="0" t="n">
        <f aca="false">AV38+AW43</f>
        <v>83</v>
      </c>
      <c r="AX38" s="0" t="n">
        <f aca="false">AW38+AX43</f>
        <v>83</v>
      </c>
      <c r="AY38" s="0" t="n">
        <f aca="false">AX38+AY43</f>
        <v>83</v>
      </c>
      <c r="AZ38" s="0" t="n">
        <f aca="false">AY38+AZ43</f>
        <v>83</v>
      </c>
      <c r="BA38" s="0" t="n">
        <f aca="false">AZ38+BA43</f>
        <v>83</v>
      </c>
      <c r="BB38" s="0" t="n">
        <f aca="false">BA38+BB43</f>
        <v>83</v>
      </c>
      <c r="BC38" s="0" t="n">
        <f aca="false">BB38+BC43</f>
        <v>83</v>
      </c>
      <c r="BD38" s="0" t="n">
        <f aca="false">BC38+BD43</f>
        <v>83</v>
      </c>
      <c r="BE38" s="0" t="n">
        <f aca="false">BD38+BE43</f>
        <v>83</v>
      </c>
      <c r="BF38" s="0" t="n">
        <f aca="false">BE38+BF43</f>
        <v>83</v>
      </c>
      <c r="BG38" s="0" t="n">
        <f aca="false">BF38+BG43</f>
        <v>83</v>
      </c>
      <c r="BH38" s="0" t="n">
        <f aca="false">BG38+BH43</f>
        <v>83</v>
      </c>
      <c r="BI38" s="0" t="n">
        <f aca="false">BH38+BI43</f>
        <v>83</v>
      </c>
      <c r="BJ38" s="0" t="n">
        <f aca="false">BI38+BJ43</f>
        <v>83</v>
      </c>
      <c r="BK38" s="0" t="n">
        <f aca="false">BJ38+BK43</f>
        <v>83</v>
      </c>
      <c r="BL38" s="0" t="n">
        <f aca="false">BK38+BL43</f>
        <v>83</v>
      </c>
      <c r="BM38" s="0" t="n">
        <f aca="false">BL38+BM43</f>
        <v>83</v>
      </c>
      <c r="BN38" s="0" t="n">
        <f aca="false">BM38+BN43</f>
        <v>83</v>
      </c>
      <c r="BO38" s="0" t="n">
        <f aca="false">BN38+BO43</f>
        <v>83</v>
      </c>
      <c r="BP38" s="0" t="n">
        <f aca="false">BO38+BP43</f>
        <v>83</v>
      </c>
      <c r="BQ38" s="0" t="n">
        <f aca="false">BP38+BQ43</f>
        <v>83</v>
      </c>
      <c r="BR38" s="0" t="n">
        <f aca="false">BQ38+BR43</f>
        <v>83</v>
      </c>
      <c r="BS38" s="0" t="n">
        <f aca="false">BR38+BS43</f>
        <v>83</v>
      </c>
      <c r="BT38" s="0" t="n">
        <f aca="false">BS38+BT43</f>
        <v>83</v>
      </c>
      <c r="BU38" s="0" t="n">
        <f aca="false">BT38+BU43</f>
        <v>83</v>
      </c>
      <c r="BV38" s="0" t="n">
        <f aca="false">BU38+BV43</f>
        <v>83</v>
      </c>
      <c r="BW38" s="0" t="n">
        <f aca="false">BV38+BW43</f>
        <v>83</v>
      </c>
      <c r="BX38" s="0" t="n">
        <f aca="false">BW38+BX43</f>
        <v>83</v>
      </c>
      <c r="BY38" s="0" t="n">
        <f aca="false">BX38+BY43</f>
        <v>83</v>
      </c>
      <c r="BZ38" s="0" t="n">
        <f aca="false">BY38+BZ43</f>
        <v>83</v>
      </c>
      <c r="CA38" s="0" t="n">
        <f aca="false">BZ38+CA43</f>
        <v>83</v>
      </c>
      <c r="CB38" s="0" t="n">
        <f aca="false">CA38+CB43</f>
        <v>83</v>
      </c>
      <c r="CC38" s="0" t="n">
        <f aca="false">CB38+CC43</f>
        <v>83</v>
      </c>
      <c r="CD38" s="0" t="n">
        <f aca="false">CC38+CD43</f>
        <v>83</v>
      </c>
      <c r="CE38" s="0" t="n">
        <f aca="false">CD38+CE43</f>
        <v>83</v>
      </c>
      <c r="CF38" s="0" t="n">
        <f aca="false">CE38+CF43</f>
        <v>83</v>
      </c>
      <c r="CG38" s="0" t="n">
        <f aca="false">CF38+CG43</f>
        <v>83</v>
      </c>
      <c r="CH38" s="0" t="n">
        <f aca="false">CG38+CH43</f>
        <v>83</v>
      </c>
      <c r="CI38" s="0" t="n">
        <f aca="false">CH38+CI43</f>
        <v>83</v>
      </c>
      <c r="CJ38" s="0" t="n">
        <f aca="false">CI38+CJ43</f>
        <v>83</v>
      </c>
      <c r="CK38" s="0" t="n">
        <f aca="false">CJ38+CK43</f>
        <v>83</v>
      </c>
      <c r="CL38" s="0" t="n">
        <f aca="false">CK38+CL43</f>
        <v>83</v>
      </c>
      <c r="CM38" s="0" t="n">
        <f aca="false">CL38+CM43</f>
        <v>83</v>
      </c>
      <c r="CN38" s="0" t="n">
        <f aca="false">CM38+CN43</f>
        <v>83</v>
      </c>
      <c r="CO38" s="0" t="n">
        <f aca="false">CN38+CO43</f>
        <v>83</v>
      </c>
      <c r="CP38" s="0" t="n">
        <f aca="false">CO38+CP43</f>
        <v>83</v>
      </c>
      <c r="CQ38" s="0" t="n">
        <f aca="false">CP38+CQ43</f>
        <v>83</v>
      </c>
      <c r="CR38" s="0" t="n">
        <f aca="false">CQ38+CR43</f>
        <v>83</v>
      </c>
      <c r="CS38" s="0" t="n">
        <f aca="false">CR38+CS43</f>
        <v>83</v>
      </c>
      <c r="CT38" s="0" t="n">
        <f aca="false">CS38+CT43</f>
        <v>83</v>
      </c>
      <c r="CU38" s="0" t="n">
        <f aca="false">CT38+CU43</f>
        <v>83</v>
      </c>
      <c r="CV38" s="0" t="n">
        <f aca="false">CU38+CV43</f>
        <v>83</v>
      </c>
      <c r="CW38" s="0" t="n">
        <f aca="false">CV38+CW43</f>
        <v>83</v>
      </c>
    </row>
    <row r="39" customFormat="false" ht="17" hidden="false" customHeight="false" outlineLevel="0" collapsed="false">
      <c r="C39" s="0" t="s">
        <v>159</v>
      </c>
      <c r="D39" s="0" t="n">
        <f aca="false">ROUNDUP(D38*(D36),0)</f>
        <v>1</v>
      </c>
      <c r="E39" s="0" t="n">
        <v>0</v>
      </c>
      <c r="F39" s="39" t="n">
        <f aca="false">ROUNDUP(E38*(F36),0)</f>
        <v>1</v>
      </c>
      <c r="G39" s="39" t="n">
        <f aca="false">ROUNDUP(F38*(G36),0)</f>
        <v>2</v>
      </c>
      <c r="H39" s="39" t="n">
        <f aca="false">ROUNDUP(G38*(H36),0)</f>
        <v>2</v>
      </c>
      <c r="I39" s="39" t="n">
        <f aca="false">ROUNDUP(H38*(I36),0)</f>
        <v>2</v>
      </c>
      <c r="J39" s="39" t="n">
        <f aca="false">ROUNDUP(I38*(J36),0)</f>
        <v>2</v>
      </c>
      <c r="K39" s="39" t="n">
        <f aca="false">ROUNDUP(J38*(K36),0)</f>
        <v>2</v>
      </c>
      <c r="L39" s="39" t="n">
        <f aca="false">ROUNDUP(K38*(L36),0)</f>
        <v>2</v>
      </c>
      <c r="M39" s="39" t="n">
        <f aca="false">ROUNDUP(L38*(M36),0)</f>
        <v>2</v>
      </c>
      <c r="N39" s="39" t="n">
        <f aca="false">ROUNDUP(M38*(N36),0)</f>
        <v>2</v>
      </c>
      <c r="O39" s="39" t="n">
        <f aca="false">ROUNDUP(N38*(O36),0)</f>
        <v>2</v>
      </c>
      <c r="P39" s="39" t="n">
        <f aca="false">ROUNDUP(O38*(P36),0)</f>
        <v>2</v>
      </c>
      <c r="Q39" s="39" t="n">
        <f aca="false">ROUNDUP(P38*(Q36),0)</f>
        <v>2</v>
      </c>
      <c r="R39" s="39" t="n">
        <f aca="false">ROUNDUP(Q38*(R36),0)</f>
        <v>2</v>
      </c>
      <c r="S39" s="39" t="n">
        <f aca="false">ROUNDUP(R38*(S36),0)</f>
        <v>2</v>
      </c>
      <c r="T39" s="39" t="n">
        <f aca="false">ROUNDUP(S38*(T36),0)</f>
        <v>2</v>
      </c>
      <c r="U39" s="39" t="n">
        <f aca="false">ROUNDUP(T38*(U36),0)</f>
        <v>2</v>
      </c>
      <c r="V39" s="39" t="n">
        <f aca="false">ROUNDUP(U38*(V36),0)</f>
        <v>2</v>
      </c>
      <c r="W39" s="39" t="n">
        <f aca="false">ROUNDUP(V38*(W36),0)</f>
        <v>2</v>
      </c>
      <c r="X39" s="39" t="n">
        <f aca="false">ROUNDUP(W38*(X36),0)</f>
        <v>2</v>
      </c>
      <c r="Y39" s="39" t="n">
        <f aca="false">ROUNDUP(X38*(Y36),0)</f>
        <v>2</v>
      </c>
      <c r="Z39" s="39" t="n">
        <f aca="false">ROUNDUP(Y38*(Z36),0)</f>
        <v>3</v>
      </c>
      <c r="AA39" s="39" t="n">
        <f aca="false">ROUNDUP(Z38*(AA36),0)</f>
        <v>3</v>
      </c>
      <c r="AB39" s="39" t="n">
        <f aca="false">ROUNDUP(AA38*(AB36),0)</f>
        <v>3</v>
      </c>
      <c r="AC39" s="39" t="n">
        <f aca="false">ROUNDUP(AB38*(AC36),0)</f>
        <v>3</v>
      </c>
      <c r="AD39" s="39" t="n">
        <f aca="false">ROUNDUP(AC38*(AD36),0)</f>
        <v>3</v>
      </c>
      <c r="AE39" s="39" t="n">
        <f aca="false">ROUNDUP(AD38*(AE36),0)</f>
        <v>3</v>
      </c>
      <c r="AF39" s="39" t="n">
        <f aca="false">ROUNDUP(AE38*(AF36),0)</f>
        <v>3</v>
      </c>
      <c r="AG39" s="39" t="n">
        <f aca="false">ROUNDUP(AF38*(AG36),0)</f>
        <v>3</v>
      </c>
      <c r="AH39" s="39" t="n">
        <f aca="false">ROUNDUP(AG38*(AH36),0)</f>
        <v>3</v>
      </c>
      <c r="AI39" s="39" t="n">
        <f aca="false">ROUNDUP(AH38*(AI36),0)</f>
        <v>3</v>
      </c>
      <c r="AJ39" s="39" t="n">
        <f aca="false">ROUNDUP(AI38*(AJ36),0)</f>
        <v>4</v>
      </c>
      <c r="AK39" s="39" t="n">
        <f aca="false">ROUNDUP(AJ38*(AK36),0)</f>
        <v>4</v>
      </c>
      <c r="AL39" s="39" t="n">
        <f aca="false">ROUNDUP(AK38*(AL36),0)</f>
        <v>4</v>
      </c>
      <c r="AM39" s="39" t="n">
        <f aca="false">ROUNDUP(AL38*(AM36),0)</f>
        <v>4</v>
      </c>
      <c r="AN39" s="39" t="n">
        <f aca="false">ROUNDUP(AM38*(AN36),0)</f>
        <v>4</v>
      </c>
      <c r="AO39" s="39" t="n">
        <f aca="false">ROUNDUP(AN38*(AO36),0)</f>
        <v>4</v>
      </c>
      <c r="AP39" s="39" t="n">
        <f aca="false">ROUNDUP(AO38*(AP36),0)</f>
        <v>4</v>
      </c>
      <c r="AQ39" s="39" t="n">
        <f aca="false">ROUNDUP(AP38*(AQ36),0)</f>
        <v>4</v>
      </c>
      <c r="AR39" s="39" t="n">
        <f aca="false">ROUNDUP(AQ38*(AR36),0)</f>
        <v>3</v>
      </c>
      <c r="AS39" s="39" t="n">
        <f aca="false">ROUNDUP(AR38*(AS36),0)</f>
        <v>3</v>
      </c>
      <c r="AT39" s="39" t="n">
        <f aca="false">ROUNDUP(AS38*(AT36),0)</f>
        <v>3</v>
      </c>
      <c r="AU39" s="39" t="n">
        <f aca="false">ROUNDUP(AT38*(AU36),0)</f>
        <v>2</v>
      </c>
      <c r="AV39" s="39" t="n">
        <f aca="false">ROUNDUP(AU38*(AV36),0)</f>
        <v>2</v>
      </c>
      <c r="AW39" s="39" t="n">
        <f aca="false">ROUNDUP(AV38*(AW36),0)</f>
        <v>2</v>
      </c>
      <c r="AX39" s="39" t="n">
        <f aca="false">ROUNDUP(AW38*(AX36),0)</f>
        <v>2</v>
      </c>
      <c r="AY39" s="39" t="n">
        <f aca="false">ROUNDUP(AX38*(AY36),0)</f>
        <v>2</v>
      </c>
      <c r="AZ39" s="39" t="n">
        <f aca="false">ROUNDUP(AY38*(AZ36),0)</f>
        <v>2</v>
      </c>
      <c r="BA39" s="39" t="n">
        <f aca="false">ROUNDUP(AZ38*(BA36),0)</f>
        <v>2</v>
      </c>
      <c r="BB39" s="39" t="n">
        <f aca="false">ROUNDUP(BA38*(BB36),0)</f>
        <v>2</v>
      </c>
      <c r="BC39" s="39" t="n">
        <f aca="false">ROUNDUP(BB38*(BC36),0)</f>
        <v>2</v>
      </c>
      <c r="BD39" s="39" t="n">
        <f aca="false">ROUNDUP(BC38*(BD36),0)</f>
        <v>2</v>
      </c>
      <c r="BE39" s="39" t="n">
        <f aca="false">ROUNDUP(BD38*(BE36),0)</f>
        <v>2</v>
      </c>
      <c r="BF39" s="39" t="n">
        <f aca="false">ROUNDUP(BE38*(BF36),0)</f>
        <v>2</v>
      </c>
      <c r="BG39" s="39" t="n">
        <f aca="false">ROUNDUP(BF38*(BG36),0)</f>
        <v>2</v>
      </c>
      <c r="BH39" s="39" t="n">
        <f aca="false">ROUNDUP(BG38*(BH36),0)</f>
        <v>2</v>
      </c>
      <c r="BI39" s="39" t="n">
        <f aca="false">ROUNDUP(BH38*(BI36),0)</f>
        <v>2</v>
      </c>
      <c r="BJ39" s="39" t="n">
        <f aca="false">ROUNDUP(BI38*(BJ36),0)</f>
        <v>2</v>
      </c>
      <c r="BK39" s="39" t="n">
        <f aca="false">ROUNDUP(BJ38*(BK36),0)</f>
        <v>2</v>
      </c>
      <c r="BL39" s="39" t="n">
        <f aca="false">ROUNDUP(BK38*(BL36),0)</f>
        <v>2</v>
      </c>
      <c r="BM39" s="39" t="n">
        <f aca="false">ROUNDUP(BL38*(BM36),0)</f>
        <v>2</v>
      </c>
      <c r="BN39" s="39" t="n">
        <f aca="false">ROUNDUP(BM38*(BN36),0)</f>
        <v>2</v>
      </c>
      <c r="BO39" s="39" t="n">
        <f aca="false">ROUNDUP(BN38*(BO36),0)</f>
        <v>2</v>
      </c>
      <c r="BP39" s="39" t="n">
        <f aca="false">ROUNDUP(BO38*(BP36),0)</f>
        <v>2</v>
      </c>
      <c r="BQ39" s="39" t="n">
        <f aca="false">ROUNDUP(BP38*(BQ36),0)</f>
        <v>2</v>
      </c>
      <c r="BR39" s="39" t="n">
        <f aca="false">ROUNDUP(BQ38*(BR36),0)</f>
        <v>2</v>
      </c>
      <c r="BS39" s="39" t="n">
        <f aca="false">ROUNDUP(BR38*(BS36),0)</f>
        <v>2</v>
      </c>
      <c r="BT39" s="39" t="n">
        <f aca="false">ROUNDUP(BS38*(BT36),0)</f>
        <v>2</v>
      </c>
      <c r="BU39" s="39" t="n">
        <f aca="false">ROUNDUP(BT38*(BU36),0)</f>
        <v>2</v>
      </c>
      <c r="BV39" s="39" t="n">
        <f aca="false">ROUNDUP(BU38*(BV36),0)</f>
        <v>2</v>
      </c>
      <c r="BW39" s="39" t="n">
        <f aca="false">ROUNDUP(BV38*(BW36),0)</f>
        <v>2</v>
      </c>
      <c r="BX39" s="39" t="n">
        <f aca="false">ROUNDUP(BW38*(BX36),0)</f>
        <v>2</v>
      </c>
      <c r="BY39" s="39" t="n">
        <f aca="false">ROUNDUP(BX38*(BY36),0)</f>
        <v>2</v>
      </c>
      <c r="BZ39" s="39" t="n">
        <f aca="false">ROUNDUP(BY38*(BZ36),0)</f>
        <v>2</v>
      </c>
      <c r="CA39" s="39" t="n">
        <f aca="false">ROUNDUP(BZ38*(CA36),0)</f>
        <v>2</v>
      </c>
      <c r="CB39" s="39" t="n">
        <f aca="false">ROUNDUP(CA38*(CB36),0)</f>
        <v>2</v>
      </c>
      <c r="CC39" s="39" t="n">
        <f aca="false">ROUNDUP(CB38*(CC36),0)</f>
        <v>2</v>
      </c>
      <c r="CD39" s="39" t="n">
        <f aca="false">ROUNDUP(CC38*(CD36),0)</f>
        <v>2</v>
      </c>
      <c r="CE39" s="39" t="n">
        <f aca="false">ROUNDUP(CD38*(CE36),0)</f>
        <v>2</v>
      </c>
      <c r="CF39" s="39" t="n">
        <f aca="false">ROUNDUP(CE38*(CF36),0)</f>
        <v>2</v>
      </c>
      <c r="CG39" s="39" t="n">
        <f aca="false">ROUNDUP(CF38*(CG36),0)</f>
        <v>2</v>
      </c>
      <c r="CH39" s="39" t="n">
        <f aca="false">ROUNDUP(CG38*(CH36),0)</f>
        <v>2</v>
      </c>
      <c r="CI39" s="39" t="n">
        <f aca="false">ROUNDUP(CH38*(CI36),0)</f>
        <v>2</v>
      </c>
      <c r="CJ39" s="39" t="n">
        <f aca="false">ROUNDUP(CI38*(CJ36),0)</f>
        <v>2</v>
      </c>
      <c r="CK39" s="39" t="n">
        <f aca="false">ROUNDUP(CJ38*(CK36),0)</f>
        <v>2</v>
      </c>
      <c r="CL39" s="39" t="n">
        <f aca="false">ROUNDUP(CK38*(CL36),0)</f>
        <v>2</v>
      </c>
      <c r="CM39" s="39" t="n">
        <f aca="false">ROUNDUP(CL38*(CM36),0)</f>
        <v>2</v>
      </c>
      <c r="CN39" s="39" t="n">
        <f aca="false">ROUNDUP(CM38*(CN36),0)</f>
        <v>2</v>
      </c>
      <c r="CO39" s="39" t="n">
        <f aca="false">ROUNDUP(CN38*(CO36),0)</f>
        <v>2</v>
      </c>
      <c r="CP39" s="39" t="n">
        <f aca="false">ROUNDUP(CO38*(CP36),0)</f>
        <v>2</v>
      </c>
      <c r="CQ39" s="39" t="n">
        <f aca="false">ROUNDUP(CP38*(CQ36),0)</f>
        <v>2</v>
      </c>
      <c r="CR39" s="39" t="n">
        <f aca="false">ROUNDUP(CQ38*(CR36),0)</f>
        <v>2</v>
      </c>
      <c r="CS39" s="39" t="n">
        <f aca="false">ROUNDUP(CR38*(CS36),0)</f>
        <v>2</v>
      </c>
      <c r="CT39" s="39" t="n">
        <f aca="false">ROUNDUP(CS38*(CT36),0)</f>
        <v>2</v>
      </c>
      <c r="CU39" s="39" t="n">
        <f aca="false">ROUNDUP(CT38*(CU36),0)</f>
        <v>2</v>
      </c>
      <c r="CV39" s="39" t="n">
        <f aca="false">ROUNDUP(CU38*(CV36),0)</f>
        <v>2</v>
      </c>
      <c r="CW39" s="39" t="n">
        <f aca="false">ROUNDUP(CV38*(CW36),0)</f>
        <v>2</v>
      </c>
    </row>
    <row r="40" customFormat="false" ht="17" hidden="false" customHeight="false" outlineLevel="0" collapsed="false">
      <c r="C40" s="0" t="s">
        <v>160</v>
      </c>
      <c r="D40" s="0" t="n">
        <f aca="false">-ROUND(((1.3^(1/12))-1)*D38,0)</f>
        <v>0</v>
      </c>
      <c r="E40" s="0" t="n">
        <v>0</v>
      </c>
      <c r="F40" s="0" t="n">
        <f aca="false">-ROUND(((1.3^(1/12))-1)*E38,0)</f>
        <v>0</v>
      </c>
      <c r="G40" s="0" t="n">
        <f aca="false">-ROUND(((1.3^(1/12))-1)*F38,0)</f>
        <v>-0</v>
      </c>
      <c r="H40" s="0" t="n">
        <f aca="false">-ROUND(((1.3^(1/12))-1)*G38,0)</f>
        <v>-1</v>
      </c>
      <c r="I40" s="0" t="n">
        <f aca="false">-ROUND(((1.3^(1/12))-1)*H38,0)</f>
        <v>-1</v>
      </c>
      <c r="J40" s="0" t="n">
        <f aca="false">-ROUND(((1.3^(1/12))-1)*I38,0)</f>
        <v>-1</v>
      </c>
      <c r="K40" s="0" t="n">
        <f aca="false">-ROUND(((1.3^(1/12))-1)*J38,0)</f>
        <v>-1</v>
      </c>
      <c r="L40" s="0" t="n">
        <f aca="false">-ROUND(((1.3^(1/12))-1)*K38,0)</f>
        <v>-1</v>
      </c>
      <c r="M40" s="0" t="n">
        <f aca="false">-ROUND(((1.3^(1/12))-1)*L38,0)</f>
        <v>-1</v>
      </c>
      <c r="N40" s="0" t="n">
        <f aca="false">-ROUND(((1.3^(1/12))-1)*M38,0)</f>
        <v>-1</v>
      </c>
      <c r="O40" s="0" t="n">
        <f aca="false">-ROUND(((1.3^(1/12))-1)*N38,0)</f>
        <v>-1</v>
      </c>
      <c r="P40" s="0" t="n">
        <f aca="false">-ROUND(((1.3^(1/12))-1)*O38,0)</f>
        <v>-1</v>
      </c>
      <c r="Q40" s="0" t="n">
        <f aca="false">-ROUND(((1.3^(1/12))-1)*P38,0)</f>
        <v>-1</v>
      </c>
      <c r="R40" s="0" t="n">
        <f aca="false">-ROUND(((1.3^(1/12))-1)*Q38,0)</f>
        <v>-1</v>
      </c>
      <c r="S40" s="0" t="n">
        <f aca="false">-ROUND(((1.3^(1/12))-1)*R38,0)</f>
        <v>-1</v>
      </c>
      <c r="T40" s="0" t="n">
        <f aca="false">-ROUND(((1.3^(1/12))-1)*S38,0)</f>
        <v>-1</v>
      </c>
      <c r="U40" s="0" t="n">
        <f aca="false">-ROUND(((1.3^(1/12))-1)*T38,0)</f>
        <v>-1</v>
      </c>
      <c r="V40" s="0" t="n">
        <f aca="false">-ROUND(((1.3^(1/12))-1)*U38,0)</f>
        <v>-1</v>
      </c>
      <c r="W40" s="0" t="n">
        <f aca="false">-ROUND(((1.3^(1/12))-1)*V38,0)</f>
        <v>-1</v>
      </c>
      <c r="X40" s="0" t="n">
        <f aca="false">-ROUND(((1.3^(1/12))-1)*W38,0)</f>
        <v>-1</v>
      </c>
      <c r="Y40" s="0" t="n">
        <f aca="false">-ROUND(((1.3^(1/12))-1)*X38,0)</f>
        <v>-1</v>
      </c>
      <c r="Z40" s="0" t="n">
        <f aca="false">-ROUND(((1.3^(1/12))-1)*Y38,0)</f>
        <v>-1</v>
      </c>
      <c r="AA40" s="0" t="n">
        <f aca="false">-ROUND(((1.3^(1/12))-1)*Z38,0)</f>
        <v>-1</v>
      </c>
      <c r="AB40" s="0" t="n">
        <f aca="false">-ROUND(((1.3^(1/12))-1)*AA38,0)</f>
        <v>-1</v>
      </c>
      <c r="AC40" s="0" t="n">
        <f aca="false">-ROUND(((1.3^(1/12))-1)*AB38,0)</f>
        <v>-1</v>
      </c>
      <c r="AD40" s="0" t="n">
        <f aca="false">-ROUND(((1.3^(1/12))-1)*AC38,0)</f>
        <v>-1</v>
      </c>
      <c r="AE40" s="0" t="n">
        <f aca="false">-ROUND(((1.3^(1/12))-1)*AD38,0)</f>
        <v>-1</v>
      </c>
      <c r="AF40" s="0" t="n">
        <f aca="false">-ROUND(((1.3^(1/12))-1)*AE38,0)</f>
        <v>-1</v>
      </c>
      <c r="AG40" s="0" t="n">
        <f aca="false">-ROUND(((1.3^(1/12))-1)*AF38,0)</f>
        <v>-1</v>
      </c>
      <c r="AH40" s="0" t="n">
        <f aca="false">-ROUND(((1.3^(1/12))-1)*AG38,0)</f>
        <v>-1</v>
      </c>
      <c r="AI40" s="0" t="n">
        <f aca="false">-ROUND(((1.3^(1/12))-1)*AH38,0)</f>
        <v>-1</v>
      </c>
      <c r="AJ40" s="0" t="n">
        <f aca="false">-ROUND(((1.3^(1/12))-1)*AI38,0)</f>
        <v>-1</v>
      </c>
      <c r="AK40" s="0" t="n">
        <f aca="false">-ROUND(((1.3^(1/12))-1)*AJ38,0)</f>
        <v>-1</v>
      </c>
      <c r="AL40" s="0" t="n">
        <f aca="false">-ROUND(((1.3^(1/12))-1)*AK38,0)</f>
        <v>-1</v>
      </c>
      <c r="AM40" s="0" t="n">
        <f aca="false">-ROUND(((1.3^(1/12))-1)*AL38,0)</f>
        <v>-2</v>
      </c>
      <c r="AN40" s="0" t="n">
        <f aca="false">-ROUND(((1.3^(1/12))-1)*AM38,0)</f>
        <v>-2</v>
      </c>
      <c r="AO40" s="0" t="n">
        <f aca="false">-ROUND(((1.3^(1/12))-1)*AN38,0)</f>
        <v>-2</v>
      </c>
      <c r="AP40" s="0" t="n">
        <f aca="false">-ROUND(((1.3^(1/12))-1)*AO38,0)</f>
        <v>-2</v>
      </c>
      <c r="AQ40" s="0" t="n">
        <f aca="false">-ROUND(((1.3^(1/12))-1)*AP38,0)</f>
        <v>-2</v>
      </c>
      <c r="AR40" s="0" t="n">
        <f aca="false">-ROUND(((1.3^(1/12))-1)*AQ38,0)</f>
        <v>-2</v>
      </c>
      <c r="AS40" s="0" t="n">
        <f aca="false">-ROUND(((1.3^(1/12))-1)*AR38,0)</f>
        <v>-2</v>
      </c>
      <c r="AT40" s="0" t="n">
        <f aca="false">-ROUND(((1.3^(1/12))-1)*AS38,0)</f>
        <v>-2</v>
      </c>
      <c r="AU40" s="0" t="n">
        <f aca="false">-ROUND(((1.3^(1/12))-1)*AT38,0)</f>
        <v>-2</v>
      </c>
      <c r="AV40" s="0" t="n">
        <f aca="false">-ROUND(((1.3^(1/12))-1)*AU38,0)</f>
        <v>-2</v>
      </c>
      <c r="AW40" s="0" t="n">
        <f aca="false">-ROUND(((1.3^(1/12))-1)*AV38,0)</f>
        <v>-2</v>
      </c>
      <c r="AX40" s="0" t="n">
        <f aca="false">-ROUND(((1.3^(1/12))-1)*AW38,0)</f>
        <v>-2</v>
      </c>
      <c r="AY40" s="0" t="n">
        <f aca="false">-ROUND(((1.3^(1/12))-1)*AX38,0)</f>
        <v>-2</v>
      </c>
      <c r="AZ40" s="0" t="n">
        <f aca="false">-ROUND(((1.3^(1/12))-1)*AY38,0)</f>
        <v>-2</v>
      </c>
      <c r="BA40" s="0" t="n">
        <f aca="false">-ROUND(((1.3^(1/12))-1)*AZ38,0)</f>
        <v>-2</v>
      </c>
      <c r="BB40" s="0" t="n">
        <f aca="false">-ROUND(((1.3^(1/12))-1)*BA38,0)</f>
        <v>-2</v>
      </c>
      <c r="BC40" s="0" t="n">
        <f aca="false">-ROUND(((1.3^(1/12))-1)*BB38,0)</f>
        <v>-2</v>
      </c>
      <c r="BD40" s="0" t="n">
        <f aca="false">-ROUND(((1.3^(1/12))-1)*BC38,0)</f>
        <v>-2</v>
      </c>
      <c r="BE40" s="0" t="n">
        <f aca="false">-ROUND(((1.3^(1/12))-1)*BD38,0)</f>
        <v>-2</v>
      </c>
      <c r="BF40" s="0" t="n">
        <f aca="false">-ROUND(((1.3^(1/12))-1)*BE38,0)</f>
        <v>-2</v>
      </c>
      <c r="BG40" s="0" t="n">
        <f aca="false">-ROUND(((1.3^(1/12))-1)*BF38,0)</f>
        <v>-2</v>
      </c>
      <c r="BH40" s="0" t="n">
        <f aca="false">-ROUND(((1.3^(1/12))-1)*BG38,0)</f>
        <v>-2</v>
      </c>
      <c r="BI40" s="0" t="n">
        <f aca="false">-ROUND(((1.3^(1/12))-1)*BH38,0)</f>
        <v>-2</v>
      </c>
      <c r="BJ40" s="0" t="n">
        <f aca="false">-ROUND(((1.3^(1/12))-1)*BI38,0)</f>
        <v>-2</v>
      </c>
      <c r="BK40" s="0" t="n">
        <f aca="false">-ROUND(((1.3^(1/12))-1)*BJ38,0)</f>
        <v>-2</v>
      </c>
      <c r="BL40" s="0" t="n">
        <f aca="false">-ROUND(((1.3^(1/12))-1)*BK38,0)</f>
        <v>-2</v>
      </c>
      <c r="BM40" s="0" t="n">
        <f aca="false">-ROUND(((1.3^(1/12))-1)*BL38,0)</f>
        <v>-2</v>
      </c>
      <c r="BN40" s="0" t="n">
        <f aca="false">-ROUND(((1.3^(1/12))-1)*BM38,0)</f>
        <v>-2</v>
      </c>
      <c r="BO40" s="0" t="n">
        <f aca="false">-ROUND(((1.3^(1/12))-1)*BN38,0)</f>
        <v>-2</v>
      </c>
      <c r="BP40" s="0" t="n">
        <f aca="false">-ROUND(((1.3^(1/12))-1)*BO38,0)</f>
        <v>-2</v>
      </c>
      <c r="BQ40" s="0" t="n">
        <f aca="false">-ROUND(((1.3^(1/12))-1)*BP38,0)</f>
        <v>-2</v>
      </c>
      <c r="BR40" s="0" t="n">
        <f aca="false">-ROUND(((1.3^(1/12))-1)*BQ38,0)</f>
        <v>-2</v>
      </c>
      <c r="BS40" s="0" t="n">
        <f aca="false">-ROUND(((1.3^(1/12))-1)*BR38,0)</f>
        <v>-2</v>
      </c>
      <c r="BT40" s="0" t="n">
        <f aca="false">-ROUND(((1.3^(1/12))-1)*BS38,0)</f>
        <v>-2</v>
      </c>
      <c r="BU40" s="0" t="n">
        <f aca="false">-ROUND(((1.3^(1/12))-1)*BT38,0)</f>
        <v>-2</v>
      </c>
      <c r="BV40" s="0" t="n">
        <f aca="false">-ROUND(((1.3^(1/12))-1)*BU38,0)</f>
        <v>-2</v>
      </c>
      <c r="BW40" s="0" t="n">
        <f aca="false">-ROUND(((1.3^(1/12))-1)*BV38,0)</f>
        <v>-2</v>
      </c>
      <c r="BX40" s="0" t="n">
        <f aca="false">-ROUND(((1.3^(1/12))-1)*BW38,0)</f>
        <v>-2</v>
      </c>
      <c r="BY40" s="0" t="n">
        <f aca="false">-ROUND(((1.3^(1/12))-1)*BX38,0)</f>
        <v>-2</v>
      </c>
      <c r="BZ40" s="0" t="n">
        <f aca="false">-ROUND(((1.3^(1/12))-1)*BY38,0)</f>
        <v>-2</v>
      </c>
      <c r="CA40" s="0" t="n">
        <f aca="false">-ROUND(((1.3^(1/12))-1)*BZ38,0)</f>
        <v>-2</v>
      </c>
      <c r="CB40" s="0" t="n">
        <f aca="false">-ROUND(((1.3^(1/12))-1)*CA38,0)</f>
        <v>-2</v>
      </c>
      <c r="CC40" s="0" t="n">
        <f aca="false">-ROUND(((1.3^(1/12))-1)*CB38,0)</f>
        <v>-2</v>
      </c>
      <c r="CD40" s="0" t="n">
        <f aca="false">-ROUND(((1.3^(1/12))-1)*CC38,0)</f>
        <v>-2</v>
      </c>
      <c r="CE40" s="0" t="n">
        <f aca="false">-ROUND(((1.3^(1/12))-1)*CD38,0)</f>
        <v>-2</v>
      </c>
      <c r="CF40" s="0" t="n">
        <f aca="false">-ROUND(((1.3^(1/12))-1)*CE38,0)</f>
        <v>-2</v>
      </c>
      <c r="CG40" s="0" t="n">
        <f aca="false">-ROUND(((1.3^(1/12))-1)*CF38,0)</f>
        <v>-2</v>
      </c>
      <c r="CH40" s="0" t="n">
        <f aca="false">-ROUND(((1.3^(1/12))-1)*CG38,0)</f>
        <v>-2</v>
      </c>
      <c r="CI40" s="0" t="n">
        <f aca="false">-ROUND(((1.3^(1/12))-1)*CH38,0)</f>
        <v>-2</v>
      </c>
      <c r="CJ40" s="0" t="n">
        <f aca="false">-ROUND(((1.3^(1/12))-1)*CI38,0)</f>
        <v>-2</v>
      </c>
      <c r="CK40" s="0" t="n">
        <f aca="false">-ROUND(((1.3^(1/12))-1)*CJ38,0)</f>
        <v>-2</v>
      </c>
      <c r="CL40" s="0" t="n">
        <f aca="false">-ROUND(((1.3^(1/12))-1)*CK38,0)</f>
        <v>-2</v>
      </c>
      <c r="CM40" s="0" t="n">
        <f aca="false">-ROUND(((1.3^(1/12))-1)*CL38,0)</f>
        <v>-2</v>
      </c>
      <c r="CN40" s="0" t="n">
        <f aca="false">-ROUND(((1.3^(1/12))-1)*CM38,0)</f>
        <v>-2</v>
      </c>
      <c r="CO40" s="0" t="n">
        <f aca="false">-ROUND(((1.3^(1/12))-1)*CN38,0)</f>
        <v>-2</v>
      </c>
      <c r="CP40" s="0" t="n">
        <f aca="false">-ROUND(((1.3^(1/12))-1)*CO38,0)</f>
        <v>-2</v>
      </c>
      <c r="CQ40" s="0" t="n">
        <f aca="false">-ROUND(((1.3^(1/12))-1)*CP38,0)</f>
        <v>-2</v>
      </c>
      <c r="CR40" s="0" t="n">
        <f aca="false">-ROUND(((1.3^(1/12))-1)*CQ38,0)</f>
        <v>-2</v>
      </c>
      <c r="CS40" s="0" t="n">
        <f aca="false">-ROUND(((1.3^(1/12))-1)*CR38,0)</f>
        <v>-2</v>
      </c>
      <c r="CT40" s="0" t="n">
        <f aca="false">-ROUND(((1.3^(1/12))-1)*CS38,0)</f>
        <v>-2</v>
      </c>
      <c r="CU40" s="0" t="n">
        <f aca="false">-ROUND(((1.3^(1/12))-1)*CT38,0)</f>
        <v>-2</v>
      </c>
      <c r="CV40" s="0" t="n">
        <f aca="false">-ROUND(((1.3^(1/12))-1)*CU38,0)</f>
        <v>-2</v>
      </c>
      <c r="CW40" s="0" t="n">
        <f aca="false">-ROUND(((1.3^(1/12))-1)*CV38,0)</f>
        <v>-2</v>
      </c>
    </row>
    <row r="41" customFormat="false" ht="17" hidden="false" customHeight="false" outlineLevel="0" collapsed="false">
      <c r="A41" s="0" t="s">
        <v>154</v>
      </c>
      <c r="C41" s="0" t="s">
        <v>161</v>
      </c>
      <c r="D41" s="54" t="n">
        <f aca="false">ASSUMPTIONS!D48</f>
        <v>0.1</v>
      </c>
      <c r="E41" s="54" t="n">
        <f aca="false">ASSUMPTIONS!D48</f>
        <v>0.1</v>
      </c>
      <c r="F41" s="54" t="n">
        <f aca="false">ASSUMPTIONS!E48</f>
        <v>0.1</v>
      </c>
      <c r="G41" s="54" t="n">
        <f aca="false">ASSUMPTIONS!F48</f>
        <v>0.1</v>
      </c>
      <c r="H41" s="54" t="n">
        <f aca="false">ASSUMPTIONS!G48</f>
        <v>0.1</v>
      </c>
      <c r="I41" s="54" t="n">
        <f aca="false">ASSUMPTIONS!H48</f>
        <v>0.1</v>
      </c>
      <c r="J41" s="54" t="n">
        <f aca="false">ASSUMPTIONS!I48</f>
        <v>0.1</v>
      </c>
      <c r="K41" s="54" t="n">
        <f aca="false">ASSUMPTIONS!J48</f>
        <v>0.1</v>
      </c>
      <c r="L41" s="54" t="n">
        <f aca="false">ASSUMPTIONS!K48</f>
        <v>0.1</v>
      </c>
      <c r="M41" s="54" t="n">
        <f aca="false">ASSUMPTIONS!L48</f>
        <v>0.1</v>
      </c>
      <c r="N41" s="54" t="n">
        <f aca="false">ASSUMPTIONS!M48</f>
        <v>0.1</v>
      </c>
      <c r="O41" s="54" t="n">
        <f aca="false">ASSUMPTIONS!N48</f>
        <v>0.1</v>
      </c>
      <c r="P41" s="54" t="n">
        <f aca="false">ASSUMPTIONS!O48</f>
        <v>0.1</v>
      </c>
      <c r="Q41" s="54" t="n">
        <f aca="false">ASSUMPTIONS!P48</f>
        <v>0.1</v>
      </c>
      <c r="R41" s="54" t="n">
        <f aca="false">ASSUMPTIONS!Q48</f>
        <v>0.1</v>
      </c>
      <c r="S41" s="54" t="n">
        <f aca="false">ASSUMPTIONS!R48</f>
        <v>0.1</v>
      </c>
      <c r="T41" s="54" t="n">
        <f aca="false">ASSUMPTIONS!S48</f>
        <v>0.1</v>
      </c>
      <c r="U41" s="54" t="n">
        <f aca="false">ASSUMPTIONS!T48</f>
        <v>0.1</v>
      </c>
      <c r="V41" s="54" t="n">
        <f aca="false">ASSUMPTIONS!U48</f>
        <v>0.1</v>
      </c>
      <c r="W41" s="54" t="n">
        <f aca="false">ASSUMPTIONS!V48</f>
        <v>0.1</v>
      </c>
      <c r="X41" s="54" t="n">
        <f aca="false">ASSUMPTIONS!W48</f>
        <v>0.1</v>
      </c>
      <c r="Y41" s="54" t="n">
        <f aca="false">ASSUMPTIONS!X48</f>
        <v>0.1</v>
      </c>
      <c r="Z41" s="54" t="n">
        <f aca="false">ASSUMPTIONS!Y48</f>
        <v>0.1</v>
      </c>
      <c r="AA41" s="54" t="n">
        <f aca="false">ASSUMPTIONS!Z48</f>
        <v>0.1</v>
      </c>
      <c r="AB41" s="54" t="n">
        <f aca="false">ASSUMPTIONS!AA48</f>
        <v>0.1</v>
      </c>
      <c r="AC41" s="54" t="n">
        <f aca="false">ASSUMPTIONS!AB48</f>
        <v>0.1</v>
      </c>
      <c r="AD41" s="54" t="n">
        <f aca="false">ASSUMPTIONS!AC48</f>
        <v>0.1</v>
      </c>
      <c r="AE41" s="54" t="n">
        <f aca="false">ASSUMPTIONS!AD48</f>
        <v>0.1</v>
      </c>
      <c r="AF41" s="54" t="n">
        <f aca="false">ASSUMPTIONS!AE48</f>
        <v>0.1</v>
      </c>
      <c r="AG41" s="54" t="n">
        <f aca="false">ASSUMPTIONS!AF48</f>
        <v>0.1</v>
      </c>
      <c r="AH41" s="54" t="n">
        <f aca="false">ASSUMPTIONS!AG48</f>
        <v>0.1</v>
      </c>
      <c r="AI41" s="54" t="n">
        <f aca="false">ASSUMPTIONS!AH48</f>
        <v>0.1</v>
      </c>
      <c r="AJ41" s="54" t="n">
        <f aca="false">ASSUMPTIONS!AI48</f>
        <v>0.1</v>
      </c>
      <c r="AK41" s="54" t="n">
        <f aca="false">ASSUMPTIONS!AJ48</f>
        <v>0.1</v>
      </c>
      <c r="AL41" s="54" t="n">
        <f aca="false">ASSUMPTIONS!AK48</f>
        <v>0.1</v>
      </c>
      <c r="AM41" s="54" t="n">
        <f aca="false">ASSUMPTIONS!AL48</f>
        <v>0.1</v>
      </c>
      <c r="AN41" s="54" t="n">
        <f aca="false">ASSUMPTIONS!AM48</f>
        <v>0.1</v>
      </c>
      <c r="AO41" s="54" t="n">
        <f aca="false">ASSUMPTIONS!AN48</f>
        <v>0.1</v>
      </c>
      <c r="AP41" s="54" t="n">
        <f aca="false">ASSUMPTIONS!AO48</f>
        <v>0.1</v>
      </c>
      <c r="AQ41" s="54" t="n">
        <f aca="false">ASSUMPTIONS!AP48</f>
        <v>0.1</v>
      </c>
      <c r="AR41" s="54" t="n">
        <f aca="false">ASSUMPTIONS!AQ48</f>
        <v>0.1</v>
      </c>
      <c r="AS41" s="54" t="n">
        <f aca="false">ASSUMPTIONS!AR48</f>
        <v>0.1</v>
      </c>
      <c r="AT41" s="54" t="n">
        <f aca="false">ASSUMPTIONS!AS48</f>
        <v>0.1</v>
      </c>
      <c r="AU41" s="54" t="n">
        <f aca="false">ASSUMPTIONS!AT48</f>
        <v>0.1</v>
      </c>
      <c r="AV41" s="54" t="n">
        <f aca="false">ASSUMPTIONS!AU48</f>
        <v>0.1</v>
      </c>
      <c r="AW41" s="54" t="n">
        <f aca="false">ASSUMPTIONS!AV48</f>
        <v>0.1</v>
      </c>
      <c r="AX41" s="54" t="n">
        <f aca="false">ASSUMPTIONS!AW48</f>
        <v>0.1</v>
      </c>
      <c r="AY41" s="54" t="n">
        <f aca="false">ASSUMPTIONS!AX48</f>
        <v>0.1</v>
      </c>
      <c r="AZ41" s="54" t="n">
        <f aca="false">ASSUMPTIONS!AY48</f>
        <v>0.1</v>
      </c>
      <c r="BA41" s="54" t="n">
        <f aca="false">ASSUMPTIONS!AZ48</f>
        <v>0.1</v>
      </c>
      <c r="BB41" s="54" t="n">
        <f aca="false">ASSUMPTIONS!BA48</f>
        <v>0.1</v>
      </c>
      <c r="BC41" s="54" t="n">
        <f aca="false">ASSUMPTIONS!BB48</f>
        <v>0.1</v>
      </c>
      <c r="BD41" s="54" t="n">
        <f aca="false">ASSUMPTIONS!BC48</f>
        <v>0.1</v>
      </c>
      <c r="BE41" s="54" t="n">
        <f aca="false">ASSUMPTIONS!BD48</f>
        <v>0.1</v>
      </c>
      <c r="BF41" s="54" t="n">
        <f aca="false">ASSUMPTIONS!BE48</f>
        <v>0.1</v>
      </c>
      <c r="BG41" s="54" t="n">
        <f aca="false">ASSUMPTIONS!BF48</f>
        <v>0.1</v>
      </c>
      <c r="BH41" s="54" t="n">
        <f aca="false">ASSUMPTIONS!BG48</f>
        <v>0.1</v>
      </c>
      <c r="BI41" s="54" t="n">
        <f aca="false">ASSUMPTIONS!BH48</f>
        <v>0.1</v>
      </c>
      <c r="BJ41" s="54" t="n">
        <f aca="false">ASSUMPTIONS!BI48</f>
        <v>0.1</v>
      </c>
      <c r="BK41" s="54" t="n">
        <f aca="false">ASSUMPTIONS!BJ48</f>
        <v>0.1</v>
      </c>
      <c r="BL41" s="54" t="n">
        <f aca="false">ASSUMPTIONS!BK48</f>
        <v>0.1</v>
      </c>
      <c r="BM41" s="54" t="n">
        <f aca="false">ASSUMPTIONS!BL48</f>
        <v>0.1</v>
      </c>
      <c r="BN41" s="54" t="n">
        <f aca="false">ASSUMPTIONS!BM48</f>
        <v>0.1</v>
      </c>
      <c r="BO41" s="54" t="n">
        <f aca="false">ASSUMPTIONS!BN48</f>
        <v>0.1</v>
      </c>
      <c r="BP41" s="54" t="n">
        <f aca="false">ASSUMPTIONS!BO48</f>
        <v>0.1</v>
      </c>
      <c r="BQ41" s="54" t="n">
        <f aca="false">ASSUMPTIONS!BP48</f>
        <v>0.1</v>
      </c>
      <c r="BR41" s="54" t="n">
        <f aca="false">ASSUMPTIONS!BQ48</f>
        <v>0.1</v>
      </c>
      <c r="BS41" s="54" t="n">
        <f aca="false">ASSUMPTIONS!BR48</f>
        <v>0.1</v>
      </c>
      <c r="BT41" s="54" t="n">
        <f aca="false">ASSUMPTIONS!BS48</f>
        <v>0.1</v>
      </c>
      <c r="BU41" s="54" t="n">
        <f aca="false">ASSUMPTIONS!BT48</f>
        <v>0.1</v>
      </c>
      <c r="BV41" s="54" t="n">
        <f aca="false">ASSUMPTIONS!BU48</f>
        <v>0.1</v>
      </c>
      <c r="BW41" s="54" t="n">
        <f aca="false">ASSUMPTIONS!BV48</f>
        <v>0.1</v>
      </c>
      <c r="BX41" s="54" t="n">
        <f aca="false">ASSUMPTIONS!BW48</f>
        <v>0.1</v>
      </c>
      <c r="BY41" s="54" t="n">
        <f aca="false">ASSUMPTIONS!BX48</f>
        <v>0.1</v>
      </c>
      <c r="BZ41" s="54" t="n">
        <f aca="false">ASSUMPTIONS!BY48</f>
        <v>0.1</v>
      </c>
      <c r="CA41" s="54" t="n">
        <f aca="false">ASSUMPTIONS!BZ48</f>
        <v>0.1</v>
      </c>
      <c r="CB41" s="54" t="n">
        <f aca="false">ASSUMPTIONS!CA48</f>
        <v>0.1</v>
      </c>
      <c r="CC41" s="54" t="n">
        <f aca="false">ASSUMPTIONS!CB48</f>
        <v>0.1</v>
      </c>
      <c r="CD41" s="54" t="n">
        <f aca="false">ASSUMPTIONS!CC48</f>
        <v>0.1</v>
      </c>
      <c r="CE41" s="54" t="n">
        <f aca="false">ASSUMPTIONS!CD48</f>
        <v>0.1</v>
      </c>
      <c r="CF41" s="54" t="n">
        <f aca="false">ASSUMPTIONS!CE48</f>
        <v>0.1</v>
      </c>
      <c r="CG41" s="54" t="n">
        <f aca="false">ASSUMPTIONS!CF48</f>
        <v>0.1</v>
      </c>
      <c r="CH41" s="54" t="n">
        <f aca="false">ASSUMPTIONS!CG48</f>
        <v>0.1</v>
      </c>
      <c r="CI41" s="54" t="n">
        <f aca="false">ASSUMPTIONS!CH48</f>
        <v>0.1</v>
      </c>
      <c r="CJ41" s="54" t="n">
        <f aca="false">ASSUMPTIONS!CI48</f>
        <v>0.1</v>
      </c>
      <c r="CK41" s="54" t="n">
        <f aca="false">ASSUMPTIONS!CJ48</f>
        <v>0.1</v>
      </c>
      <c r="CL41" s="54" t="n">
        <f aca="false">ASSUMPTIONS!CK48</f>
        <v>0.1</v>
      </c>
      <c r="CM41" s="54" t="n">
        <f aca="false">ASSUMPTIONS!CL48</f>
        <v>0.1</v>
      </c>
      <c r="CN41" s="54" t="n">
        <f aca="false">ASSUMPTIONS!CM48</f>
        <v>0.1</v>
      </c>
      <c r="CO41" s="54" t="n">
        <f aca="false">ASSUMPTIONS!CN48</f>
        <v>0.1</v>
      </c>
      <c r="CP41" s="54" t="n">
        <f aca="false">ASSUMPTIONS!CO48</f>
        <v>0.1</v>
      </c>
      <c r="CQ41" s="54" t="n">
        <f aca="false">ASSUMPTIONS!CP48</f>
        <v>0.1</v>
      </c>
      <c r="CR41" s="54" t="n">
        <f aca="false">ASSUMPTIONS!CQ48</f>
        <v>0.1</v>
      </c>
      <c r="CS41" s="54" t="n">
        <f aca="false">ASSUMPTIONS!CR48</f>
        <v>0.1</v>
      </c>
      <c r="CT41" s="54" t="n">
        <f aca="false">ASSUMPTIONS!CS48</f>
        <v>0.1</v>
      </c>
      <c r="CU41" s="54" t="n">
        <f aca="false">ASSUMPTIONS!CT48</f>
        <v>0.1</v>
      </c>
      <c r="CV41" s="54" t="n">
        <f aca="false">ASSUMPTIONS!CU48</f>
        <v>0.1</v>
      </c>
      <c r="CW41" s="54" t="n">
        <f aca="false">ASSUMPTIONS!CV48</f>
        <v>0.1</v>
      </c>
    </row>
    <row r="42" customFormat="false" ht="17" hidden="false" customHeight="false" outlineLevel="0" collapsed="false">
      <c r="C42" s="0" t="s">
        <v>162</v>
      </c>
      <c r="D42" s="0" t="n">
        <f aca="false">ROUNDUP(-D41*(D38/ASSUMPTIONS!E49),)</f>
        <v>-1</v>
      </c>
      <c r="E42" s="0" t="n">
        <f aca="false">-E41*E43</f>
        <v>0</v>
      </c>
      <c r="F42" s="0" t="n">
        <f aca="false">ROUNDUP(-F41*(E38/ASSUMPTIONS!E49),)</f>
        <v>-1</v>
      </c>
      <c r="G42" s="0" t="n">
        <f aca="false">ROUNDUP(-G41*(F38/ASSUMPTIONS!F49),)</f>
        <v>-1</v>
      </c>
      <c r="H42" s="0" t="n">
        <f aca="false">ROUNDUP(-H41*(G38/ASSUMPTIONS!G49),)</f>
        <v>-1</v>
      </c>
      <c r="I42" s="0" t="n">
        <f aca="false">ROUNDUP(-I41*(H38/ASSUMPTIONS!H49),)</f>
        <v>-1</v>
      </c>
      <c r="J42" s="0" t="n">
        <f aca="false">ROUNDUP(-J41*(I38/ASSUMPTIONS!I49),)</f>
        <v>-1</v>
      </c>
      <c r="K42" s="0" t="n">
        <f aca="false">ROUNDUP(-K41*(J38/ASSUMPTIONS!J49),)</f>
        <v>-1</v>
      </c>
      <c r="L42" s="0" t="n">
        <f aca="false">ROUNDUP(-L41*(K38/ASSUMPTIONS!K49),)</f>
        <v>-1</v>
      </c>
      <c r="M42" s="0" t="n">
        <f aca="false">ROUNDUP(-M41*(L38/ASSUMPTIONS!L49),)</f>
        <v>-1</v>
      </c>
      <c r="N42" s="0" t="n">
        <f aca="false">ROUNDUP(-N41*(M38/ASSUMPTIONS!M49),)</f>
        <v>-1</v>
      </c>
      <c r="O42" s="0" t="n">
        <f aca="false">ROUNDUP(-O41*(N38/ASSUMPTIONS!N49),)</f>
        <v>-1</v>
      </c>
      <c r="P42" s="0" t="n">
        <f aca="false">ROUNDUP(-P41*(O38/ASSUMPTIONS!O49),)</f>
        <v>-2</v>
      </c>
      <c r="Q42" s="0" t="n">
        <f aca="false">ROUNDUP(-Q41*(P38/ASSUMPTIONS!P49),)</f>
        <v>-2</v>
      </c>
      <c r="R42" s="0" t="n">
        <f aca="false">ROUNDUP(-R41*(Q38/ASSUMPTIONS!Q49),)</f>
        <v>-2</v>
      </c>
      <c r="S42" s="0" t="n">
        <f aca="false">ROUNDUP(-S41*(R38/ASSUMPTIONS!R49),)</f>
        <v>-2</v>
      </c>
      <c r="T42" s="0" t="n">
        <f aca="false">ROUNDUP(-T41*(S38/ASSUMPTIONS!S49),)</f>
        <v>-2</v>
      </c>
      <c r="U42" s="0" t="n">
        <f aca="false">ROUNDUP(-U41*(T38/ASSUMPTIONS!T49),)</f>
        <v>-2</v>
      </c>
      <c r="V42" s="0" t="n">
        <f aca="false">ROUNDUP(-V41*(U38/ASSUMPTIONS!U49),)</f>
        <v>-2</v>
      </c>
      <c r="W42" s="0" t="n">
        <f aca="false">ROUNDUP(-W41*(V38/ASSUMPTIONS!V49),)</f>
        <v>-2</v>
      </c>
      <c r="X42" s="0" t="n">
        <f aca="false">ROUNDUP(-X41*(W38/ASSUMPTIONS!W49),)</f>
        <v>-2</v>
      </c>
      <c r="Y42" s="0" t="n">
        <f aca="false">ROUNDUP(-Y41*(X38/ASSUMPTIONS!X49),)</f>
        <v>-2</v>
      </c>
      <c r="Z42" s="0" t="n">
        <f aca="false">ROUNDUP(-Z41*(Y38/ASSUMPTIONS!Y49),)</f>
        <v>-2</v>
      </c>
      <c r="AA42" s="0" t="n">
        <f aca="false">ROUNDUP(-AA41*(Z38/ASSUMPTIONS!Z49),)</f>
        <v>-2</v>
      </c>
      <c r="AB42" s="0" t="n">
        <f aca="false">ROUNDUP(-AB41*(AA38/ASSUMPTIONS!AA49),)</f>
        <v>-2</v>
      </c>
      <c r="AC42" s="0" t="n">
        <f aca="false">ROUNDUP(-AC41*(AB38/ASSUMPTIONS!AB49),)</f>
        <v>-2</v>
      </c>
      <c r="AD42" s="0" t="n">
        <f aca="false">ROUNDUP(-AD41*(AC38/ASSUMPTIONS!AC49),)</f>
        <v>-2</v>
      </c>
      <c r="AE42" s="0" t="n">
        <f aca="false">ROUNDUP(-AE41*(AD38/ASSUMPTIONS!AD49),)</f>
        <v>-2</v>
      </c>
      <c r="AF42" s="0" t="n">
        <f aca="false">ROUNDUP(-AF41*(AE38/ASSUMPTIONS!AE49),)</f>
        <v>-2</v>
      </c>
      <c r="AG42" s="0" t="n">
        <f aca="false">ROUNDUP(-AG41*(AF38/ASSUMPTIONS!AF49),)</f>
        <v>-2</v>
      </c>
      <c r="AH42" s="0" t="n">
        <f aca="false">ROUNDUP(-AH41*(AG38/ASSUMPTIONS!AG49),)</f>
        <v>-2</v>
      </c>
      <c r="AI42" s="0" t="n">
        <f aca="false">ROUNDUP(-AI41*(AH38/ASSUMPTIONS!AH49),)</f>
        <v>-2</v>
      </c>
      <c r="AJ42" s="0" t="n">
        <f aca="false">ROUNDUP(-AJ41*(AI38/ASSUMPTIONS!AI49),)</f>
        <v>-3</v>
      </c>
      <c r="AK42" s="0" t="n">
        <f aca="false">ROUNDUP(-AK41*(AJ38/ASSUMPTIONS!AJ49),)</f>
        <v>-3</v>
      </c>
      <c r="AL42" s="0" t="n">
        <f aca="false">ROUNDUP(-AL41*(AK38/ASSUMPTIONS!AK49),)</f>
        <v>-3</v>
      </c>
      <c r="AM42" s="0" t="n">
        <f aca="false">ROUNDUP(-AM41*(AL38/ASSUMPTIONS!AL49),)</f>
        <v>-3</v>
      </c>
      <c r="AN42" s="0" t="n">
        <f aca="false">ROUNDUP(-AN41*(AM38/ASSUMPTIONS!AM49),)</f>
        <v>-3</v>
      </c>
      <c r="AO42" s="0" t="n">
        <f aca="false">ROUNDUP(-AO41*(AN38/ASSUMPTIONS!AN49),)</f>
        <v>-3</v>
      </c>
      <c r="AP42" s="0" t="n">
        <f aca="false">ROUNDUP(-AP41*(AO38/ASSUMPTIONS!AO49),)</f>
        <v>-3</v>
      </c>
      <c r="AQ42" s="0" t="n">
        <f aca="false">ROUNDUP(-AQ41*(AP38/ASSUMPTIONS!AP49),)</f>
        <v>-3</v>
      </c>
      <c r="AR42" s="0" t="n">
        <f aca="false">ROUNDUP(-AR41*(AQ38/ASSUMPTIONS!AQ49),)</f>
        <v>-3</v>
      </c>
      <c r="AS42" s="0" t="n">
        <f aca="false">ROUNDUP(-AS41*(AR38/ASSUMPTIONS!AR49),)</f>
        <v>-3</v>
      </c>
      <c r="AT42" s="0" t="n">
        <f aca="false">ROUNDUP(-AT41*(AS38/ASSUMPTIONS!AS49),)</f>
        <v>-3</v>
      </c>
      <c r="AU42" s="0" t="n">
        <f aca="false">ROUNDUP(-AU41*(AT38/ASSUMPTIONS!AT49),)</f>
        <v>-3</v>
      </c>
      <c r="AV42" s="0" t="n">
        <f aca="false">ROUNDUP(-AV41*(AU38/ASSUMPTIONS!AU49),)</f>
        <v>-3</v>
      </c>
      <c r="AW42" s="0" t="n">
        <f aca="false">ROUNDUP(-AW41*(AV38/ASSUMPTIONS!AV49),)</f>
        <v>-3</v>
      </c>
      <c r="AX42" s="0" t="n">
        <f aca="false">ROUNDUP(-AX41*(AW38/ASSUMPTIONS!AW49),)</f>
        <v>-3</v>
      </c>
      <c r="AY42" s="0" t="n">
        <f aca="false">ROUNDUP(-AY41*(AX38/ASSUMPTIONS!AX49),)</f>
        <v>-3</v>
      </c>
      <c r="AZ42" s="0" t="n">
        <f aca="false">ROUNDUP(-AZ41*(AY38/ASSUMPTIONS!AY49),)</f>
        <v>-3</v>
      </c>
      <c r="BA42" s="0" t="n">
        <f aca="false">ROUNDUP(-BA41*(AZ38/ASSUMPTIONS!AZ49),)</f>
        <v>-3</v>
      </c>
      <c r="BB42" s="0" t="n">
        <f aca="false">ROUNDUP(-BB41*(BA38/ASSUMPTIONS!BA49),)</f>
        <v>-3</v>
      </c>
      <c r="BC42" s="0" t="n">
        <f aca="false">ROUNDUP(-BC41*(BB38/ASSUMPTIONS!BB49),)</f>
        <v>-3</v>
      </c>
      <c r="BD42" s="0" t="n">
        <f aca="false">ROUNDUP(-BD41*(BC38/ASSUMPTIONS!BC49),)</f>
        <v>-3</v>
      </c>
      <c r="BE42" s="0" t="n">
        <f aca="false">ROUNDUP(-BE41*(BD38/ASSUMPTIONS!BD49),)</f>
        <v>-3</v>
      </c>
      <c r="BF42" s="0" t="n">
        <f aca="false">ROUNDUP(-BF41*(BE38/ASSUMPTIONS!BE49),)</f>
        <v>-3</v>
      </c>
      <c r="BG42" s="0" t="n">
        <f aca="false">ROUNDUP(-BG41*(BF38/ASSUMPTIONS!BF49),)</f>
        <v>-3</v>
      </c>
      <c r="BH42" s="0" t="n">
        <f aca="false">ROUNDUP(-BH41*(BG38/ASSUMPTIONS!BG49),)</f>
        <v>-3</v>
      </c>
      <c r="BI42" s="0" t="n">
        <f aca="false">ROUNDUP(-BI41*(BH38/ASSUMPTIONS!BH49),)</f>
        <v>-3</v>
      </c>
      <c r="BJ42" s="0" t="n">
        <f aca="false">ROUNDUP(-BJ41*(BI38/ASSUMPTIONS!BI49),)</f>
        <v>-3</v>
      </c>
      <c r="BK42" s="0" t="n">
        <f aca="false">ROUNDUP(-BK41*(BJ38/ASSUMPTIONS!BJ49),)</f>
        <v>-3</v>
      </c>
      <c r="BL42" s="0" t="n">
        <f aca="false">ROUNDUP(-BL41*(BK38/ASSUMPTIONS!BK49),)</f>
        <v>-3</v>
      </c>
      <c r="BM42" s="0" t="n">
        <f aca="false">ROUNDUP(-BM41*(BL38/ASSUMPTIONS!BL49),)</f>
        <v>-3</v>
      </c>
      <c r="BN42" s="0" t="n">
        <f aca="false">ROUNDUP(-BN41*(BM38/ASSUMPTIONS!BM49),)</f>
        <v>-3</v>
      </c>
      <c r="BO42" s="0" t="n">
        <f aca="false">ROUNDUP(-BO41*(BN38/ASSUMPTIONS!BN49),)</f>
        <v>-3</v>
      </c>
      <c r="BP42" s="0" t="n">
        <f aca="false">ROUNDUP(-BP41*(BO38/ASSUMPTIONS!BO49),)</f>
        <v>-3</v>
      </c>
      <c r="BQ42" s="0" t="n">
        <f aca="false">ROUNDUP(-BQ41*(BP38/ASSUMPTIONS!BP49),)</f>
        <v>-3</v>
      </c>
      <c r="BR42" s="0" t="n">
        <f aca="false">ROUNDUP(-BR41*(BQ38/ASSUMPTIONS!BQ49),)</f>
        <v>-3</v>
      </c>
      <c r="BS42" s="0" t="n">
        <f aca="false">ROUNDUP(-BS41*(BR38/ASSUMPTIONS!BR49),)</f>
        <v>-3</v>
      </c>
      <c r="BT42" s="0" t="n">
        <f aca="false">ROUNDUP(-BT41*(BS38/ASSUMPTIONS!BS49),)</f>
        <v>-3</v>
      </c>
      <c r="BU42" s="0" t="n">
        <f aca="false">ROUNDUP(-BU41*(BT38/ASSUMPTIONS!BT49),)</f>
        <v>-3</v>
      </c>
      <c r="BV42" s="0" t="n">
        <f aca="false">ROUNDUP(-BV41*(BU38/ASSUMPTIONS!BU49),)</f>
        <v>-3</v>
      </c>
      <c r="BW42" s="0" t="n">
        <f aca="false">ROUNDUP(-BW41*(BV38/ASSUMPTIONS!BV49),)</f>
        <v>-3</v>
      </c>
      <c r="BX42" s="0" t="n">
        <f aca="false">ROUNDUP(-BX41*(BW38/ASSUMPTIONS!BW49),)</f>
        <v>-3</v>
      </c>
      <c r="BY42" s="0" t="n">
        <f aca="false">ROUNDUP(-BY41*(BX38/ASSUMPTIONS!BX49),)</f>
        <v>-3</v>
      </c>
      <c r="BZ42" s="0" t="n">
        <f aca="false">ROUNDUP(-BZ41*(BY38/ASSUMPTIONS!BY49),)</f>
        <v>-3</v>
      </c>
      <c r="CA42" s="0" t="n">
        <f aca="false">ROUNDUP(-CA41*(BZ38/ASSUMPTIONS!BZ49),)</f>
        <v>-3</v>
      </c>
      <c r="CB42" s="0" t="n">
        <f aca="false">ROUNDUP(-CB41*(CA38/ASSUMPTIONS!CA49),)</f>
        <v>-3</v>
      </c>
      <c r="CC42" s="0" t="n">
        <f aca="false">ROUNDUP(-CC41*(CB38/ASSUMPTIONS!CB49),)</f>
        <v>-3</v>
      </c>
      <c r="CD42" s="0" t="n">
        <f aca="false">ROUNDUP(-CD41*(CC38/ASSUMPTIONS!CC49),)</f>
        <v>-3</v>
      </c>
      <c r="CE42" s="0" t="n">
        <f aca="false">ROUNDUP(-CE41*(CD38/ASSUMPTIONS!CD49),)</f>
        <v>-3</v>
      </c>
      <c r="CF42" s="0" t="n">
        <f aca="false">ROUNDUP(-CF41*(CE38/ASSUMPTIONS!CE49),)</f>
        <v>-3</v>
      </c>
      <c r="CG42" s="0" t="n">
        <f aca="false">ROUNDUP(-CG41*(CF38/ASSUMPTIONS!CF49),)</f>
        <v>-3</v>
      </c>
      <c r="CH42" s="0" t="n">
        <f aca="false">ROUNDUP(-CH41*(CG38/ASSUMPTIONS!CG49),)</f>
        <v>-3</v>
      </c>
      <c r="CI42" s="0" t="n">
        <f aca="false">ROUNDUP(-CI41*(CH38/ASSUMPTIONS!CH49),)</f>
        <v>-3</v>
      </c>
      <c r="CJ42" s="0" t="n">
        <f aca="false">ROUNDUP(-CJ41*(CI38/ASSUMPTIONS!CI49),)</f>
        <v>-3</v>
      </c>
      <c r="CK42" s="0" t="n">
        <f aca="false">ROUNDUP(-CK41*(CJ38/ASSUMPTIONS!CJ49),)</f>
        <v>-3</v>
      </c>
      <c r="CL42" s="0" t="n">
        <f aca="false">ROUNDUP(-CL41*(CK38/ASSUMPTIONS!CK49),)</f>
        <v>-3</v>
      </c>
      <c r="CM42" s="0" t="n">
        <f aca="false">ROUNDUP(-CM41*(CL38/ASSUMPTIONS!CL49),)</f>
        <v>-3</v>
      </c>
      <c r="CN42" s="0" t="n">
        <f aca="false">ROUNDUP(-CN41*(CM38/ASSUMPTIONS!CM49),)</f>
        <v>-3</v>
      </c>
      <c r="CO42" s="0" t="n">
        <f aca="false">ROUNDUP(-CO41*(CN38/ASSUMPTIONS!CN49),)</f>
        <v>-3</v>
      </c>
      <c r="CP42" s="0" t="n">
        <f aca="false">ROUNDUP(-CP41*(CO38/ASSUMPTIONS!CO49),)</f>
        <v>-3</v>
      </c>
      <c r="CQ42" s="0" t="n">
        <f aca="false">ROUNDUP(-CQ41*(CP38/ASSUMPTIONS!CP49),)</f>
        <v>-3</v>
      </c>
      <c r="CR42" s="0" t="n">
        <f aca="false">ROUNDUP(-CR41*(CQ38/ASSUMPTIONS!CQ49),)</f>
        <v>-3</v>
      </c>
      <c r="CS42" s="0" t="n">
        <f aca="false">ROUNDUP(-CS41*(CR38/ASSUMPTIONS!CR49),)</f>
        <v>-3</v>
      </c>
      <c r="CT42" s="0" t="n">
        <f aca="false">ROUNDUP(-CT41*(CS38/ASSUMPTIONS!CS49),)</f>
        <v>-3</v>
      </c>
      <c r="CU42" s="0" t="n">
        <f aca="false">ROUNDUP(-CU41*(CT38/ASSUMPTIONS!CT49),)</f>
        <v>-3</v>
      </c>
      <c r="CV42" s="0" t="n">
        <f aca="false">ROUNDUP(-CV41*(CU38/ASSUMPTIONS!CU49),)</f>
        <v>-3</v>
      </c>
      <c r="CW42" s="0" t="n">
        <f aca="false">ROUNDUP(-CW41*(CV38/ASSUMPTIONS!CV49),)</f>
        <v>-3</v>
      </c>
    </row>
    <row r="43" customFormat="false" ht="17" hidden="false" customHeight="false" outlineLevel="0" collapsed="false">
      <c r="C43" s="0" t="s">
        <v>163</v>
      </c>
      <c r="E43" s="59" t="n">
        <f aca="false">E39+E40</f>
        <v>0</v>
      </c>
      <c r="F43" s="59" t="n">
        <f aca="false">F39+F40</f>
        <v>1</v>
      </c>
      <c r="G43" s="59" t="n">
        <f aca="false">G39+G40</f>
        <v>2</v>
      </c>
      <c r="H43" s="59" t="n">
        <f aca="false">H39+H40</f>
        <v>1</v>
      </c>
      <c r="I43" s="60" t="n">
        <f aca="false">I39+I40</f>
        <v>1</v>
      </c>
      <c r="J43" s="59" t="n">
        <f aca="false">J39+J40</f>
        <v>1</v>
      </c>
      <c r="K43" s="59" t="n">
        <f aca="false">K39+K40</f>
        <v>1</v>
      </c>
      <c r="L43" s="59" t="n">
        <f aca="false">L39+L40</f>
        <v>1</v>
      </c>
      <c r="M43" s="59" t="n">
        <f aca="false">M39+M40</f>
        <v>1</v>
      </c>
      <c r="N43" s="59" t="n">
        <f aca="false">N39+N40</f>
        <v>1</v>
      </c>
      <c r="O43" s="59" t="n">
        <f aca="false">O39+O40</f>
        <v>1</v>
      </c>
      <c r="P43" s="59" t="n">
        <f aca="false">P39+P40</f>
        <v>1</v>
      </c>
      <c r="Q43" s="59" t="n">
        <f aca="false">Q39+Q40</f>
        <v>1</v>
      </c>
      <c r="R43" s="59" t="n">
        <f aca="false">R39+R40</f>
        <v>1</v>
      </c>
      <c r="S43" s="59" t="n">
        <f aca="false">S39+S40</f>
        <v>1</v>
      </c>
      <c r="T43" s="59" t="n">
        <f aca="false">T39+T40</f>
        <v>1</v>
      </c>
      <c r="U43" s="59" t="n">
        <f aca="false">U39+U40</f>
        <v>1</v>
      </c>
      <c r="V43" s="59" t="n">
        <f aca="false">V39+V40</f>
        <v>1</v>
      </c>
      <c r="W43" s="59" t="n">
        <f aca="false">W39+W40</f>
        <v>1</v>
      </c>
      <c r="X43" s="59" t="n">
        <f aca="false">X39+X40</f>
        <v>1</v>
      </c>
      <c r="Y43" s="59" t="n">
        <f aca="false">Y39+Y40</f>
        <v>1</v>
      </c>
      <c r="Z43" s="59" t="n">
        <f aca="false">Z39+Z40</f>
        <v>2</v>
      </c>
      <c r="AA43" s="59" t="n">
        <f aca="false">AA39+AA40</f>
        <v>2</v>
      </c>
      <c r="AB43" s="59" t="n">
        <f aca="false">AB39+AB40</f>
        <v>2</v>
      </c>
      <c r="AC43" s="59" t="n">
        <f aca="false">AC39+AC40</f>
        <v>2</v>
      </c>
      <c r="AD43" s="59" t="n">
        <f aca="false">AD39+AD40</f>
        <v>2</v>
      </c>
      <c r="AE43" s="59" t="n">
        <f aca="false">AE39+AE40</f>
        <v>2</v>
      </c>
      <c r="AF43" s="59" t="n">
        <f aca="false">AF39+AF40</f>
        <v>2</v>
      </c>
      <c r="AG43" s="59" t="n">
        <f aca="false">AG39+AG40</f>
        <v>2</v>
      </c>
      <c r="AH43" s="59" t="n">
        <f aca="false">AH39+AH40</f>
        <v>2</v>
      </c>
      <c r="AI43" s="59" t="n">
        <f aca="false">AI39+AI40</f>
        <v>2</v>
      </c>
      <c r="AJ43" s="59" t="n">
        <f aca="false">AJ39+AJ40</f>
        <v>3</v>
      </c>
      <c r="AK43" s="59" t="n">
        <f aca="false">AK39+AK40</f>
        <v>3</v>
      </c>
      <c r="AL43" s="59" t="n">
        <f aca="false">AL39+AL40</f>
        <v>3</v>
      </c>
      <c r="AM43" s="59" t="n">
        <f aca="false">AM39+AM40</f>
        <v>2</v>
      </c>
      <c r="AN43" s="59" t="n">
        <f aca="false">AN39+AN40</f>
        <v>2</v>
      </c>
      <c r="AO43" s="59" t="n">
        <f aca="false">AO39+AO40</f>
        <v>2</v>
      </c>
      <c r="AP43" s="59" t="n">
        <f aca="false">AP39+AP40</f>
        <v>2</v>
      </c>
      <c r="AQ43" s="59" t="n">
        <f aca="false">AQ39+AQ40</f>
        <v>2</v>
      </c>
      <c r="AR43" s="59" t="n">
        <f aca="false">AR39+AR40</f>
        <v>1</v>
      </c>
      <c r="AS43" s="59" t="n">
        <f aca="false">AS39+AS40</f>
        <v>1</v>
      </c>
      <c r="AT43" s="59" t="n">
        <f aca="false">AT39+AT40</f>
        <v>1</v>
      </c>
      <c r="AU43" s="59" t="n">
        <f aca="false">AU39+AU40</f>
        <v>0</v>
      </c>
      <c r="AV43" s="59" t="n">
        <f aca="false">AV39+AV40</f>
        <v>0</v>
      </c>
      <c r="AW43" s="59" t="n">
        <f aca="false">AW39+AW40</f>
        <v>0</v>
      </c>
      <c r="AX43" s="59" t="n">
        <f aca="false">AX39+AX40</f>
        <v>0</v>
      </c>
      <c r="AY43" s="59" t="n">
        <f aca="false">AY39+AY40</f>
        <v>0</v>
      </c>
      <c r="AZ43" s="59" t="n">
        <f aca="false">AZ39+AZ40</f>
        <v>0</v>
      </c>
      <c r="BA43" s="59" t="n">
        <f aca="false">BA39+BA40</f>
        <v>0</v>
      </c>
      <c r="BB43" s="59" t="n">
        <f aca="false">BB39+BB40</f>
        <v>0</v>
      </c>
      <c r="BC43" s="59" t="n">
        <f aca="false">BC39+BC40</f>
        <v>0</v>
      </c>
      <c r="BD43" s="59" t="n">
        <f aca="false">BD39+BD40</f>
        <v>0</v>
      </c>
      <c r="BE43" s="59" t="n">
        <f aca="false">BE39+BE40</f>
        <v>0</v>
      </c>
      <c r="BF43" s="59" t="n">
        <f aca="false">BF39+BF40</f>
        <v>0</v>
      </c>
      <c r="BG43" s="59" t="n">
        <f aca="false">BG39+BG40</f>
        <v>0</v>
      </c>
      <c r="BH43" s="59" t="n">
        <f aca="false">BH39+BH40</f>
        <v>0</v>
      </c>
      <c r="BI43" s="59" t="n">
        <f aca="false">BI39+BI40</f>
        <v>0</v>
      </c>
      <c r="BJ43" s="59" t="n">
        <f aca="false">BJ39+BJ40</f>
        <v>0</v>
      </c>
      <c r="BK43" s="59" t="n">
        <f aca="false">BK39+BK40</f>
        <v>0</v>
      </c>
      <c r="BL43" s="59" t="n">
        <f aca="false">BL39+BL40</f>
        <v>0</v>
      </c>
      <c r="BM43" s="59" t="n">
        <f aca="false">BM39+BM40</f>
        <v>0</v>
      </c>
      <c r="BN43" s="59" t="n">
        <f aca="false">BN39+BN40</f>
        <v>0</v>
      </c>
      <c r="BO43" s="59" t="n">
        <f aca="false">BO39+BO40</f>
        <v>0</v>
      </c>
      <c r="BP43" s="59" t="n">
        <f aca="false">BP39+BP40</f>
        <v>0</v>
      </c>
      <c r="BQ43" s="59" t="n">
        <f aca="false">BQ39+BQ40</f>
        <v>0</v>
      </c>
      <c r="BR43" s="59" t="n">
        <f aca="false">BR39+BR40</f>
        <v>0</v>
      </c>
      <c r="BS43" s="59" t="n">
        <f aca="false">BS39+BS40</f>
        <v>0</v>
      </c>
      <c r="BT43" s="59" t="n">
        <f aca="false">BT39+BT40</f>
        <v>0</v>
      </c>
      <c r="BU43" s="59" t="n">
        <f aca="false">BU39+BU40</f>
        <v>0</v>
      </c>
      <c r="BV43" s="59" t="n">
        <f aca="false">BV39+BV40</f>
        <v>0</v>
      </c>
      <c r="BW43" s="59" t="n">
        <f aca="false">BW39+BW40</f>
        <v>0</v>
      </c>
      <c r="BX43" s="59" t="n">
        <f aca="false">BX39+BX40</f>
        <v>0</v>
      </c>
      <c r="BY43" s="59" t="n">
        <f aca="false">BY39+BY40</f>
        <v>0</v>
      </c>
      <c r="BZ43" s="59" t="n">
        <f aca="false">BZ39+BZ40</f>
        <v>0</v>
      </c>
      <c r="CA43" s="59" t="n">
        <f aca="false">CA39+CA40</f>
        <v>0</v>
      </c>
      <c r="CB43" s="59" t="n">
        <f aca="false">CB39+CB40</f>
        <v>0</v>
      </c>
      <c r="CC43" s="59" t="n">
        <f aca="false">CC39+CC40</f>
        <v>0</v>
      </c>
      <c r="CD43" s="59" t="n">
        <f aca="false">CD39+CD40</f>
        <v>0</v>
      </c>
      <c r="CE43" s="59" t="n">
        <f aca="false">CE39+CE40</f>
        <v>0</v>
      </c>
      <c r="CF43" s="59" t="n">
        <f aca="false">CF39+CF40</f>
        <v>0</v>
      </c>
      <c r="CG43" s="59" t="n">
        <f aca="false">CG39+CG40</f>
        <v>0</v>
      </c>
      <c r="CH43" s="59" t="n">
        <f aca="false">CH39+CH40</f>
        <v>0</v>
      </c>
      <c r="CI43" s="59" t="n">
        <f aca="false">CI39+CI40</f>
        <v>0</v>
      </c>
      <c r="CJ43" s="59" t="n">
        <f aca="false">CJ39+CJ40</f>
        <v>0</v>
      </c>
      <c r="CK43" s="59" t="n">
        <f aca="false">CK39+CK40</f>
        <v>0</v>
      </c>
      <c r="CL43" s="59" t="n">
        <f aca="false">CL39+CL40</f>
        <v>0</v>
      </c>
      <c r="CM43" s="59" t="n">
        <f aca="false">CM39+CM40</f>
        <v>0</v>
      </c>
      <c r="CN43" s="59" t="n">
        <f aca="false">CN39+CN40</f>
        <v>0</v>
      </c>
      <c r="CO43" s="59" t="n">
        <f aca="false">CO39+CO40</f>
        <v>0</v>
      </c>
      <c r="CP43" s="59" t="n">
        <f aca="false">CP39+CP40</f>
        <v>0</v>
      </c>
      <c r="CQ43" s="59" t="n">
        <f aca="false">CQ39+CQ40</f>
        <v>0</v>
      </c>
      <c r="CR43" s="59" t="n">
        <f aca="false">CR39+CR40</f>
        <v>0</v>
      </c>
      <c r="CS43" s="59" t="n">
        <f aca="false">CS39+CS40</f>
        <v>0</v>
      </c>
      <c r="CT43" s="59" t="n">
        <f aca="false">CT39+CT40</f>
        <v>0</v>
      </c>
      <c r="CU43" s="59" t="n">
        <f aca="false">CU39+CU40</f>
        <v>0</v>
      </c>
      <c r="CV43" s="59" t="n">
        <f aca="false">CV39+CV40</f>
        <v>0</v>
      </c>
      <c r="CW43" s="59" t="n">
        <f aca="false">CW39+CW40</f>
        <v>0</v>
      </c>
    </row>
    <row r="45" customFormat="false" ht="17" hidden="false" customHeight="false" outlineLevel="0" collapsed="false">
      <c r="C45" s="0" t="s">
        <v>164</v>
      </c>
      <c r="D45" s="0" t="n">
        <f aca="false">BENCHMARKS!D10</f>
        <v>325</v>
      </c>
      <c r="E45" s="61" t="n">
        <f aca="false">ASSUMPTIONS!C25</f>
        <v>1</v>
      </c>
      <c r="F45" s="61" t="n">
        <f aca="false">E45+F48</f>
        <v>2</v>
      </c>
      <c r="G45" s="61" t="n">
        <f aca="false">F45+G48</f>
        <v>3</v>
      </c>
      <c r="H45" s="61" t="n">
        <f aca="false">G45+H48</f>
        <v>4</v>
      </c>
      <c r="I45" s="61" t="n">
        <f aca="false">H45+I48</f>
        <v>5</v>
      </c>
      <c r="J45" s="61" t="n">
        <f aca="false">I45+J48</f>
        <v>6</v>
      </c>
      <c r="K45" s="61" t="n">
        <f aca="false">J45+K48</f>
        <v>7</v>
      </c>
      <c r="L45" s="61" t="n">
        <f aca="false">K45+L48</f>
        <v>8</v>
      </c>
      <c r="M45" s="61" t="n">
        <f aca="false">L45+M48</f>
        <v>9</v>
      </c>
      <c r="N45" s="61" t="n">
        <f aca="false">M45+N48</f>
        <v>10</v>
      </c>
      <c r="O45" s="61" t="n">
        <f aca="false">N45+O48</f>
        <v>11</v>
      </c>
      <c r="P45" s="61" t="n">
        <f aca="false">O45+P48</f>
        <v>13</v>
      </c>
      <c r="Q45" s="61" t="n">
        <f aca="false">P45+Q48</f>
        <v>15</v>
      </c>
      <c r="R45" s="61" t="n">
        <f aca="false">Q45+R48</f>
        <v>17</v>
      </c>
      <c r="S45" s="61" t="n">
        <f aca="false">R45+S48</f>
        <v>19</v>
      </c>
      <c r="T45" s="61" t="n">
        <f aca="false">S45+T48</f>
        <v>21</v>
      </c>
      <c r="U45" s="61" t="n">
        <f aca="false">T45+U48</f>
        <v>23</v>
      </c>
      <c r="V45" s="61" t="n">
        <f aca="false">U45+V48</f>
        <v>25</v>
      </c>
      <c r="W45" s="61" t="n">
        <f aca="false">V45+W48</f>
        <v>27</v>
      </c>
      <c r="X45" s="61" t="n">
        <f aca="false">W45+X48</f>
        <v>29</v>
      </c>
      <c r="Y45" s="61" t="n">
        <f aca="false">X45+Y48</f>
        <v>31</v>
      </c>
      <c r="Z45" s="61" t="n">
        <f aca="false">Y45+Z48</f>
        <v>33</v>
      </c>
      <c r="AA45" s="61" t="n">
        <f aca="false">Z45+AA48</f>
        <v>35</v>
      </c>
      <c r="AB45" s="61" t="n">
        <f aca="false">AA45+AB48</f>
        <v>37</v>
      </c>
      <c r="AC45" s="61" t="n">
        <f aca="false">AB45+AC48</f>
        <v>39</v>
      </c>
      <c r="AD45" s="61" t="n">
        <f aca="false">AC45+AD48</f>
        <v>41</v>
      </c>
      <c r="AE45" s="61" t="n">
        <f aca="false">AD45+AE48</f>
        <v>43</v>
      </c>
      <c r="AF45" s="61" t="n">
        <f aca="false">AE45+AF48</f>
        <v>45</v>
      </c>
      <c r="AG45" s="61" t="n">
        <f aca="false">AF45+AG48</f>
        <v>47</v>
      </c>
      <c r="AH45" s="61" t="n">
        <f aca="false">AG45+AH48</f>
        <v>49</v>
      </c>
      <c r="AI45" s="61" t="n">
        <f aca="false">AH45+AI48</f>
        <v>51</v>
      </c>
      <c r="AJ45" s="61" t="n">
        <f aca="false">AI45+AJ48</f>
        <v>54</v>
      </c>
      <c r="AK45" s="61" t="n">
        <f aca="false">AJ45+AK48</f>
        <v>57</v>
      </c>
      <c r="AL45" s="61" t="n">
        <f aca="false">AK45+AL48</f>
        <v>60</v>
      </c>
      <c r="AM45" s="61" t="n">
        <f aca="false">AL45+AM48</f>
        <v>63</v>
      </c>
      <c r="AN45" s="61" t="n">
        <f aca="false">AM45+AN48</f>
        <v>66</v>
      </c>
      <c r="AO45" s="61" t="n">
        <f aca="false">AN45+AO48</f>
        <v>69</v>
      </c>
      <c r="AP45" s="61" t="n">
        <f aca="false">AO45+AP48</f>
        <v>72</v>
      </c>
      <c r="AQ45" s="61" t="n">
        <f aca="false">AP45+AQ48</f>
        <v>75</v>
      </c>
      <c r="AR45" s="61" t="n">
        <f aca="false">AQ45+AR48</f>
        <v>78</v>
      </c>
      <c r="AS45" s="61" t="n">
        <f aca="false">AR45+AS48</f>
        <v>81</v>
      </c>
      <c r="AT45" s="61" t="n">
        <f aca="false">AS45+AT48</f>
        <v>84</v>
      </c>
      <c r="AU45" s="61" t="n">
        <f aca="false">AT45+AU48</f>
        <v>87</v>
      </c>
      <c r="AV45" s="61" t="n">
        <f aca="false">AU45+AV48</f>
        <v>90</v>
      </c>
      <c r="AW45" s="61" t="n">
        <f aca="false">AV45+AW48</f>
        <v>93</v>
      </c>
      <c r="AX45" s="61" t="n">
        <f aca="false">AW45+AX48</f>
        <v>96</v>
      </c>
      <c r="AY45" s="61" t="n">
        <f aca="false">AX45+AY48</f>
        <v>99</v>
      </c>
      <c r="AZ45" s="61" t="n">
        <f aca="false">AY45+AZ48</f>
        <v>102</v>
      </c>
      <c r="BA45" s="61" t="n">
        <f aca="false">AZ45+BA48</f>
        <v>104</v>
      </c>
      <c r="BB45" s="61" t="n">
        <f aca="false">BA45+BB48</f>
        <v>106</v>
      </c>
      <c r="BC45" s="61" t="n">
        <f aca="false">BB45+BC48</f>
        <v>108</v>
      </c>
      <c r="BD45" s="61" t="n">
        <f aca="false">BC45+BD48</f>
        <v>110</v>
      </c>
      <c r="BE45" s="61" t="n">
        <f aca="false">BD45+BE48</f>
        <v>112</v>
      </c>
      <c r="BF45" s="61" t="n">
        <f aca="false">BE45+BF48</f>
        <v>114</v>
      </c>
      <c r="BG45" s="61" t="n">
        <f aca="false">BF45+BG48</f>
        <v>116</v>
      </c>
      <c r="BH45" s="61" t="n">
        <f aca="false">BG45+BH48</f>
        <v>118</v>
      </c>
      <c r="BI45" s="61" t="n">
        <f aca="false">BH45+BI48</f>
        <v>120</v>
      </c>
      <c r="BJ45" s="61" t="n">
        <f aca="false">BI45+BJ48</f>
        <v>122</v>
      </c>
      <c r="BK45" s="61" t="n">
        <f aca="false">BJ45+BK48</f>
        <v>124</v>
      </c>
      <c r="BL45" s="61" t="n">
        <f aca="false">BK45+BL48</f>
        <v>126</v>
      </c>
      <c r="BM45" s="61" t="n">
        <f aca="false">BL45+BM48</f>
        <v>128</v>
      </c>
      <c r="BN45" s="61" t="n">
        <f aca="false">BM45+BN48</f>
        <v>130</v>
      </c>
      <c r="BO45" s="61" t="n">
        <f aca="false">BN45+BO48</f>
        <v>132</v>
      </c>
      <c r="BP45" s="61" t="n">
        <f aca="false">BO45+BP48</f>
        <v>134</v>
      </c>
      <c r="BQ45" s="61" t="n">
        <f aca="false">BP45+BQ48</f>
        <v>136</v>
      </c>
      <c r="BR45" s="61" t="n">
        <f aca="false">BQ45+BR48</f>
        <v>138</v>
      </c>
      <c r="BS45" s="61" t="n">
        <f aca="false">BR45+BS48</f>
        <v>140</v>
      </c>
      <c r="BT45" s="61" t="n">
        <f aca="false">BS45+BT48</f>
        <v>142</v>
      </c>
      <c r="BU45" s="61" t="n">
        <f aca="false">BT45+BU48</f>
        <v>144</v>
      </c>
      <c r="BV45" s="61" t="n">
        <f aca="false">BU45+BV48</f>
        <v>146</v>
      </c>
      <c r="BW45" s="61" t="n">
        <f aca="false">BV45+BW48</f>
        <v>148</v>
      </c>
      <c r="BX45" s="61" t="n">
        <f aca="false">BW45+BX48</f>
        <v>150</v>
      </c>
      <c r="BY45" s="61" t="n">
        <f aca="false">BX45+BY48</f>
        <v>152</v>
      </c>
      <c r="BZ45" s="61" t="n">
        <f aca="false">BY45+BZ48</f>
        <v>154</v>
      </c>
      <c r="CA45" s="61" t="n">
        <f aca="false">BZ45+CA48</f>
        <v>156</v>
      </c>
      <c r="CB45" s="61" t="n">
        <f aca="false">CA45+CB48</f>
        <v>158</v>
      </c>
      <c r="CC45" s="61" t="n">
        <f aca="false">CB45+CC48</f>
        <v>160</v>
      </c>
      <c r="CD45" s="61" t="n">
        <f aca="false">CC45+CD48</f>
        <v>162</v>
      </c>
      <c r="CE45" s="61" t="n">
        <f aca="false">CD45+CE48</f>
        <v>164</v>
      </c>
      <c r="CF45" s="61" t="n">
        <f aca="false">CE45+CF48</f>
        <v>166</v>
      </c>
      <c r="CG45" s="61" t="n">
        <f aca="false">CF45+CG48</f>
        <v>168</v>
      </c>
      <c r="CH45" s="61" t="n">
        <f aca="false">CG45+CH48</f>
        <v>170</v>
      </c>
      <c r="CI45" s="61" t="n">
        <f aca="false">CH45+CI48</f>
        <v>172</v>
      </c>
      <c r="CJ45" s="61" t="n">
        <f aca="false">CI45+CJ48</f>
        <v>174</v>
      </c>
      <c r="CK45" s="61" t="n">
        <f aca="false">CJ45+CK48</f>
        <v>176</v>
      </c>
      <c r="CL45" s="61" t="n">
        <f aca="false">CK45+CL48</f>
        <v>178</v>
      </c>
      <c r="CM45" s="61" t="n">
        <f aca="false">CL45+CM48</f>
        <v>180</v>
      </c>
      <c r="CN45" s="61" t="n">
        <f aca="false">CM45+CN48</f>
        <v>182</v>
      </c>
      <c r="CO45" s="61" t="n">
        <f aca="false">CN45+CO48</f>
        <v>184</v>
      </c>
      <c r="CP45" s="61" t="n">
        <f aca="false">CO45+CP48</f>
        <v>186</v>
      </c>
      <c r="CQ45" s="61" t="n">
        <f aca="false">CP45+CQ48</f>
        <v>188</v>
      </c>
      <c r="CR45" s="61" t="n">
        <f aca="false">CQ45+CR48</f>
        <v>190</v>
      </c>
      <c r="CS45" s="61" t="n">
        <f aca="false">CR45+CS48</f>
        <v>192</v>
      </c>
      <c r="CT45" s="61" t="n">
        <f aca="false">CS45+CT48</f>
        <v>194</v>
      </c>
      <c r="CU45" s="61" t="n">
        <f aca="false">CT45+CU48</f>
        <v>196</v>
      </c>
      <c r="CV45" s="61" t="n">
        <f aca="false">CU45+CV48</f>
        <v>198</v>
      </c>
      <c r="CW45" s="61" t="n">
        <f aca="false">CV45+CW48</f>
        <v>200</v>
      </c>
    </row>
    <row r="46" customFormat="false" ht="17" hidden="false" customHeight="false" outlineLevel="0" collapsed="false">
      <c r="C46" s="0" t="s">
        <v>165</v>
      </c>
      <c r="D46" s="0" t="n">
        <v>15</v>
      </c>
      <c r="E46" s="0" t="n">
        <f aca="false">-E42</f>
        <v>0</v>
      </c>
      <c r="F46" s="0" t="n">
        <f aca="false">-F42</f>
        <v>1</v>
      </c>
      <c r="G46" s="0" t="n">
        <f aca="false">-G42</f>
        <v>1</v>
      </c>
      <c r="H46" s="0" t="n">
        <f aca="false">-H42</f>
        <v>1</v>
      </c>
      <c r="I46" s="0" t="n">
        <f aca="false">-I42</f>
        <v>1</v>
      </c>
      <c r="J46" s="0" t="n">
        <f aca="false">-J42</f>
        <v>1</v>
      </c>
      <c r="K46" s="0" t="n">
        <f aca="false">-K42</f>
        <v>1</v>
      </c>
      <c r="L46" s="0" t="n">
        <f aca="false">-L42</f>
        <v>1</v>
      </c>
      <c r="M46" s="0" t="n">
        <f aca="false">-M42</f>
        <v>1</v>
      </c>
      <c r="N46" s="0" t="n">
        <f aca="false">-N42</f>
        <v>1</v>
      </c>
      <c r="O46" s="0" t="n">
        <f aca="false">-O42</f>
        <v>1</v>
      </c>
      <c r="P46" s="0" t="n">
        <f aca="false">-P42</f>
        <v>2</v>
      </c>
      <c r="Q46" s="0" t="n">
        <f aca="false">-Q42</f>
        <v>2</v>
      </c>
      <c r="R46" s="0" t="n">
        <f aca="false">-R42</f>
        <v>2</v>
      </c>
      <c r="S46" s="0" t="n">
        <f aca="false">-S42</f>
        <v>2</v>
      </c>
      <c r="T46" s="0" t="n">
        <f aca="false">-T42</f>
        <v>2</v>
      </c>
      <c r="U46" s="0" t="n">
        <f aca="false">-U42</f>
        <v>2</v>
      </c>
      <c r="V46" s="0" t="n">
        <f aca="false">-V42</f>
        <v>2</v>
      </c>
      <c r="W46" s="0" t="n">
        <f aca="false">-W42</f>
        <v>2</v>
      </c>
      <c r="X46" s="0" t="n">
        <f aca="false">-X42</f>
        <v>2</v>
      </c>
      <c r="Y46" s="0" t="n">
        <f aca="false">-Y42</f>
        <v>2</v>
      </c>
      <c r="Z46" s="0" t="n">
        <f aca="false">-Z42</f>
        <v>2</v>
      </c>
      <c r="AA46" s="0" t="n">
        <f aca="false">-AA42</f>
        <v>2</v>
      </c>
      <c r="AB46" s="0" t="n">
        <f aca="false">-AB42</f>
        <v>2</v>
      </c>
      <c r="AC46" s="0" t="n">
        <f aca="false">-AC42</f>
        <v>2</v>
      </c>
      <c r="AD46" s="0" t="n">
        <f aca="false">-AD42</f>
        <v>2</v>
      </c>
      <c r="AE46" s="0" t="n">
        <f aca="false">-AE42</f>
        <v>2</v>
      </c>
      <c r="AF46" s="0" t="n">
        <f aca="false">-AF42</f>
        <v>2</v>
      </c>
      <c r="AG46" s="0" t="n">
        <f aca="false">-AG42</f>
        <v>2</v>
      </c>
      <c r="AH46" s="0" t="n">
        <f aca="false">-AH42</f>
        <v>2</v>
      </c>
      <c r="AI46" s="0" t="n">
        <f aca="false">-AI42</f>
        <v>2</v>
      </c>
      <c r="AJ46" s="0" t="n">
        <f aca="false">-AJ42</f>
        <v>3</v>
      </c>
      <c r="AK46" s="0" t="n">
        <f aca="false">-AK42</f>
        <v>3</v>
      </c>
      <c r="AL46" s="0" t="n">
        <f aca="false">-AL42</f>
        <v>3</v>
      </c>
      <c r="AM46" s="0" t="n">
        <f aca="false">-AM42</f>
        <v>3</v>
      </c>
      <c r="AN46" s="0" t="n">
        <f aca="false">-AN42</f>
        <v>3</v>
      </c>
      <c r="AO46" s="0" t="n">
        <f aca="false">-AO42</f>
        <v>3</v>
      </c>
      <c r="AP46" s="0" t="n">
        <f aca="false">-AP42</f>
        <v>3</v>
      </c>
      <c r="AQ46" s="0" t="n">
        <f aca="false">-AQ42</f>
        <v>3</v>
      </c>
      <c r="AR46" s="0" t="n">
        <f aca="false">-AR42</f>
        <v>3</v>
      </c>
      <c r="AS46" s="0" t="n">
        <f aca="false">-AS42</f>
        <v>3</v>
      </c>
      <c r="AT46" s="0" t="n">
        <f aca="false">-AT42</f>
        <v>3</v>
      </c>
      <c r="AU46" s="0" t="n">
        <f aca="false">-AU42</f>
        <v>3</v>
      </c>
      <c r="AV46" s="0" t="n">
        <f aca="false">-AV42</f>
        <v>3</v>
      </c>
      <c r="AW46" s="0" t="n">
        <f aca="false">-AW42</f>
        <v>3</v>
      </c>
      <c r="AX46" s="0" t="n">
        <f aca="false">-AX42</f>
        <v>3</v>
      </c>
      <c r="AY46" s="0" t="n">
        <f aca="false">-AY42</f>
        <v>3</v>
      </c>
      <c r="AZ46" s="0" t="n">
        <f aca="false">-AZ42</f>
        <v>3</v>
      </c>
      <c r="BA46" s="0" t="n">
        <f aca="false">-BA42</f>
        <v>3</v>
      </c>
      <c r="BB46" s="0" t="n">
        <f aca="false">-BB42</f>
        <v>3</v>
      </c>
      <c r="BC46" s="0" t="n">
        <f aca="false">-BC42</f>
        <v>3</v>
      </c>
      <c r="BD46" s="0" t="n">
        <f aca="false">-BD42</f>
        <v>3</v>
      </c>
      <c r="BE46" s="0" t="n">
        <f aca="false">-BE42</f>
        <v>3</v>
      </c>
      <c r="BF46" s="0" t="n">
        <f aca="false">-BF42</f>
        <v>3</v>
      </c>
      <c r="BG46" s="0" t="n">
        <f aca="false">-BG42</f>
        <v>3</v>
      </c>
      <c r="BH46" s="0" t="n">
        <f aca="false">-BH42</f>
        <v>3</v>
      </c>
      <c r="BI46" s="0" t="n">
        <f aca="false">-BI42</f>
        <v>3</v>
      </c>
      <c r="BJ46" s="0" t="n">
        <f aca="false">-BJ42</f>
        <v>3</v>
      </c>
      <c r="BK46" s="0" t="n">
        <f aca="false">-BK42</f>
        <v>3</v>
      </c>
      <c r="BL46" s="0" t="n">
        <f aca="false">-BL42</f>
        <v>3</v>
      </c>
      <c r="BM46" s="0" t="n">
        <f aca="false">-BM42</f>
        <v>3</v>
      </c>
      <c r="BN46" s="0" t="n">
        <f aca="false">-BN42</f>
        <v>3</v>
      </c>
      <c r="BO46" s="0" t="n">
        <f aca="false">-BO42</f>
        <v>3</v>
      </c>
      <c r="BP46" s="0" t="n">
        <f aca="false">-BP42</f>
        <v>3</v>
      </c>
      <c r="BQ46" s="0" t="n">
        <f aca="false">-BQ42</f>
        <v>3</v>
      </c>
      <c r="BR46" s="0" t="n">
        <f aca="false">-BR42</f>
        <v>3</v>
      </c>
      <c r="BS46" s="0" t="n">
        <f aca="false">-BS42</f>
        <v>3</v>
      </c>
      <c r="BT46" s="0" t="n">
        <f aca="false">-BT42</f>
        <v>3</v>
      </c>
      <c r="BU46" s="0" t="n">
        <f aca="false">-BU42</f>
        <v>3</v>
      </c>
      <c r="BV46" s="0" t="n">
        <f aca="false">-BV42</f>
        <v>3</v>
      </c>
      <c r="BW46" s="0" t="n">
        <f aca="false">-BW42</f>
        <v>3</v>
      </c>
      <c r="BX46" s="0" t="n">
        <f aca="false">-BX42</f>
        <v>3</v>
      </c>
      <c r="BY46" s="0" t="n">
        <f aca="false">-BY42</f>
        <v>3</v>
      </c>
      <c r="BZ46" s="0" t="n">
        <f aca="false">-BZ42</f>
        <v>3</v>
      </c>
      <c r="CA46" s="0" t="n">
        <f aca="false">-CA42</f>
        <v>3</v>
      </c>
      <c r="CB46" s="0" t="n">
        <f aca="false">-CB42</f>
        <v>3</v>
      </c>
      <c r="CC46" s="0" t="n">
        <f aca="false">-CC42</f>
        <v>3</v>
      </c>
      <c r="CD46" s="0" t="n">
        <f aca="false">-CD42</f>
        <v>3</v>
      </c>
      <c r="CE46" s="0" t="n">
        <f aca="false">-CE42</f>
        <v>3</v>
      </c>
      <c r="CF46" s="0" t="n">
        <f aca="false">-CF42</f>
        <v>3</v>
      </c>
      <c r="CG46" s="0" t="n">
        <f aca="false">-CG42</f>
        <v>3</v>
      </c>
      <c r="CH46" s="0" t="n">
        <f aca="false">-CH42</f>
        <v>3</v>
      </c>
      <c r="CI46" s="0" t="n">
        <f aca="false">-CI42</f>
        <v>3</v>
      </c>
      <c r="CJ46" s="0" t="n">
        <f aca="false">-CJ42</f>
        <v>3</v>
      </c>
      <c r="CK46" s="0" t="n">
        <f aca="false">-CK42</f>
        <v>3</v>
      </c>
      <c r="CL46" s="0" t="n">
        <f aca="false">-CL42</f>
        <v>3</v>
      </c>
      <c r="CM46" s="0" t="n">
        <f aca="false">-CM42</f>
        <v>3</v>
      </c>
      <c r="CN46" s="0" t="n">
        <f aca="false">-CN42</f>
        <v>3</v>
      </c>
      <c r="CO46" s="0" t="n">
        <f aca="false">-CO42</f>
        <v>3</v>
      </c>
      <c r="CP46" s="0" t="n">
        <f aca="false">-CP42</f>
        <v>3</v>
      </c>
      <c r="CQ46" s="0" t="n">
        <f aca="false">-CQ42</f>
        <v>3</v>
      </c>
      <c r="CR46" s="0" t="n">
        <f aca="false">-CR42</f>
        <v>3</v>
      </c>
      <c r="CS46" s="0" t="n">
        <f aca="false">-CS42</f>
        <v>3</v>
      </c>
      <c r="CT46" s="0" t="n">
        <f aca="false">-CT42</f>
        <v>3</v>
      </c>
      <c r="CU46" s="0" t="n">
        <f aca="false">-CU42</f>
        <v>3</v>
      </c>
      <c r="CV46" s="0" t="n">
        <f aca="false">-CV42</f>
        <v>3</v>
      </c>
      <c r="CW46" s="0" t="n">
        <f aca="false">-CW42</f>
        <v>3</v>
      </c>
    </row>
    <row r="47" customFormat="false" ht="17" hidden="false" customHeight="false" outlineLevel="0" collapsed="false">
      <c r="C47" s="0" t="s">
        <v>166</v>
      </c>
      <c r="D47" s="62" t="n">
        <f aca="false">-ROUND((D45*D51),2)</f>
        <v>-1.63</v>
      </c>
      <c r="E47" s="0" t="n">
        <v>0</v>
      </c>
      <c r="F47" s="15" t="n">
        <f aca="false">-ROUND(F51*E45,0)</f>
        <v>-0</v>
      </c>
      <c r="G47" s="15" t="n">
        <f aca="false">-ROUND(G51*F45,0)</f>
        <v>-0</v>
      </c>
      <c r="H47" s="15" t="n">
        <f aca="false">-ROUND(H51*G45,0)</f>
        <v>-0</v>
      </c>
      <c r="I47" s="15" t="n">
        <f aca="false">-ROUND(I51*H45,0)</f>
        <v>-0</v>
      </c>
      <c r="J47" s="15" t="n">
        <f aca="false">-ROUND(J51*I45,0)</f>
        <v>-0</v>
      </c>
      <c r="K47" s="15" t="n">
        <f aca="false">-ROUND(K51*J45,0)</f>
        <v>-0</v>
      </c>
      <c r="L47" s="15" t="n">
        <f aca="false">-ROUND(L51*K45,0)</f>
        <v>0</v>
      </c>
      <c r="M47" s="15" t="n">
        <f aca="false">-ROUND(M51*L45,0)</f>
        <v>-0</v>
      </c>
      <c r="N47" s="15" t="n">
        <f aca="false">-ROUND(N51*M45,0)</f>
        <v>-0</v>
      </c>
      <c r="O47" s="15" t="n">
        <f aca="false">-ROUND(O51*N45,0)</f>
        <v>-0</v>
      </c>
      <c r="P47" s="15" t="n">
        <f aca="false">-ROUND(P51*O45,0)</f>
        <v>-0</v>
      </c>
      <c r="Q47" s="15" t="n">
        <f aca="false">-ROUND(Q51*P45,0)</f>
        <v>-0</v>
      </c>
      <c r="R47" s="15" t="n">
        <f aca="false">-ROUND(R51*Q45,0)</f>
        <v>-0</v>
      </c>
      <c r="S47" s="15" t="n">
        <f aca="false">-ROUND(S51*R45,0)</f>
        <v>-0</v>
      </c>
      <c r="T47" s="15" t="n">
        <f aca="false">-ROUND(T51*S45,0)</f>
        <v>-0</v>
      </c>
      <c r="U47" s="15" t="n">
        <f aca="false">-ROUND(U51*T45,0)</f>
        <v>-0</v>
      </c>
      <c r="V47" s="15" t="n">
        <f aca="false">-ROUND(V51*U45,0)</f>
        <v>-0</v>
      </c>
      <c r="W47" s="15" t="n">
        <f aca="false">-ROUND(W51*V45,0)</f>
        <v>-0</v>
      </c>
      <c r="X47" s="15" t="n">
        <f aca="false">-ROUND(X51*W45,0)</f>
        <v>-0</v>
      </c>
      <c r="Y47" s="15" t="n">
        <f aca="false">-ROUND(Y51*X45,0)</f>
        <v>-0</v>
      </c>
      <c r="Z47" s="15" t="n">
        <f aca="false">-ROUND(Z51*Y45,0)</f>
        <v>-0</v>
      </c>
      <c r="AA47" s="15" t="n">
        <f aca="false">-ROUND(AA51*Z45,0)</f>
        <v>-0</v>
      </c>
      <c r="AB47" s="15" t="n">
        <f aca="false">-ROUND(AB51*AA45,0)</f>
        <v>-0</v>
      </c>
      <c r="AC47" s="15" t="n">
        <f aca="false">-ROUND(AC51*AB45,0)</f>
        <v>-0</v>
      </c>
      <c r="AD47" s="15" t="n">
        <f aca="false">-ROUND(AD51*AC45,0)</f>
        <v>-0</v>
      </c>
      <c r="AE47" s="15" t="n">
        <f aca="false">-ROUND(AE51*AD45,0)</f>
        <v>-0</v>
      </c>
      <c r="AF47" s="15" t="n">
        <f aca="false">-ROUND(AF51*AE45,0)</f>
        <v>-0</v>
      </c>
      <c r="AG47" s="15" t="n">
        <f aca="false">-ROUND(AG51*AF45,0)</f>
        <v>-0</v>
      </c>
      <c r="AH47" s="15" t="n">
        <f aca="false">-ROUND(AH51*AG45,0)</f>
        <v>-0</v>
      </c>
      <c r="AI47" s="15" t="n">
        <f aca="false">-ROUND(AI51*AH45,0)</f>
        <v>-0</v>
      </c>
      <c r="AJ47" s="15" t="n">
        <f aca="false">-ROUND(AJ51*AI45,0)</f>
        <v>-0</v>
      </c>
      <c r="AK47" s="15" t="n">
        <f aca="false">-ROUND(AK51*AJ45,0)</f>
        <v>-0</v>
      </c>
      <c r="AL47" s="15" t="n">
        <f aca="false">-ROUND(AL51*AK45,0)</f>
        <v>-0</v>
      </c>
      <c r="AM47" s="15" t="n">
        <f aca="false">-ROUND(AM51*AL45,0)</f>
        <v>-0</v>
      </c>
      <c r="AN47" s="15" t="n">
        <f aca="false">-ROUND(AN51*AM45,0)</f>
        <v>-0</v>
      </c>
      <c r="AO47" s="15" t="n">
        <f aca="false">-ROUND(AO51*AN45,0)</f>
        <v>-0</v>
      </c>
      <c r="AP47" s="15" t="n">
        <f aca="false">-ROUND(AP51*AO45,0)</f>
        <v>-0</v>
      </c>
      <c r="AQ47" s="15" t="n">
        <f aca="false">-ROUND(AQ51*AP45,0)</f>
        <v>-0</v>
      </c>
      <c r="AR47" s="15" t="n">
        <f aca="false">-ROUND(AR51*AQ45,0)</f>
        <v>-0</v>
      </c>
      <c r="AS47" s="15" t="n">
        <f aca="false">-ROUND(AS51*AR45,0)</f>
        <v>-0</v>
      </c>
      <c r="AT47" s="15" t="n">
        <f aca="false">-ROUND(AT51*AS45,0)</f>
        <v>-0</v>
      </c>
      <c r="AU47" s="15" t="n">
        <f aca="false">-ROUND(AU51*AT45,0)</f>
        <v>-0</v>
      </c>
      <c r="AV47" s="15" t="n">
        <f aca="false">-ROUND(AV51*AU45,0)</f>
        <v>-0</v>
      </c>
      <c r="AW47" s="15" t="n">
        <f aca="false">-ROUND(AW51*AV45,0)</f>
        <v>-0</v>
      </c>
      <c r="AX47" s="15" t="n">
        <f aca="false">-ROUND(AX51*AW45,0)</f>
        <v>-0</v>
      </c>
      <c r="AY47" s="15" t="n">
        <f aca="false">-ROUND(AY51*AX45,0)</f>
        <v>-0</v>
      </c>
      <c r="AZ47" s="15" t="n">
        <f aca="false">-ROUND(AZ51*AY45,0)</f>
        <v>-0</v>
      </c>
      <c r="BA47" s="15" t="n">
        <f aca="false">-ROUND(BA51*AZ45,0)</f>
        <v>-1</v>
      </c>
      <c r="BB47" s="15" t="n">
        <f aca="false">-ROUND(BB51*BA45,0)</f>
        <v>-1</v>
      </c>
      <c r="BC47" s="15" t="n">
        <f aca="false">-ROUND(BC51*BB45,0)</f>
        <v>-1</v>
      </c>
      <c r="BD47" s="15" t="n">
        <f aca="false">-ROUND(BD51*BC45,0)</f>
        <v>-1</v>
      </c>
      <c r="BE47" s="15" t="n">
        <f aca="false">-ROUND(BE51*BD45,0)</f>
        <v>-1</v>
      </c>
      <c r="BF47" s="15" t="n">
        <f aca="false">-ROUND(BF51*BE45,0)</f>
        <v>-1</v>
      </c>
      <c r="BG47" s="15" t="n">
        <f aca="false">-ROUND(BG51*BF45,0)</f>
        <v>-1</v>
      </c>
      <c r="BH47" s="15" t="n">
        <f aca="false">-ROUND(BH51*BG45,0)</f>
        <v>-1</v>
      </c>
      <c r="BI47" s="15" t="n">
        <f aca="false">-ROUND(BI51*BH45,0)</f>
        <v>-1</v>
      </c>
      <c r="BJ47" s="15" t="n">
        <f aca="false">-ROUND(BJ51*BI45,0)</f>
        <v>-1</v>
      </c>
      <c r="BK47" s="15" t="n">
        <f aca="false">-ROUND(BK51*BJ45,0)</f>
        <v>-1</v>
      </c>
      <c r="BL47" s="15" t="n">
        <f aca="false">-ROUND(BL51*BK45,0)</f>
        <v>-1</v>
      </c>
      <c r="BM47" s="15" t="n">
        <f aca="false">-ROUND(BM51*BL45,0)</f>
        <v>-1</v>
      </c>
      <c r="BN47" s="15" t="n">
        <f aca="false">-ROUND(BN51*BM45,0)</f>
        <v>-1</v>
      </c>
      <c r="BO47" s="15" t="n">
        <f aca="false">-ROUND(BO51*BN45,0)</f>
        <v>-1</v>
      </c>
      <c r="BP47" s="15" t="n">
        <f aca="false">-ROUND(BP51*BO45,0)</f>
        <v>-1</v>
      </c>
      <c r="BQ47" s="15" t="n">
        <f aca="false">-ROUND(BQ51*BP45,0)</f>
        <v>-1</v>
      </c>
      <c r="BR47" s="15" t="n">
        <f aca="false">-ROUND(BR51*BQ45,0)</f>
        <v>-1</v>
      </c>
      <c r="BS47" s="15" t="n">
        <f aca="false">-ROUND(BS51*BR45,0)</f>
        <v>-1</v>
      </c>
      <c r="BT47" s="15" t="n">
        <f aca="false">-ROUND(BT51*BS45,0)</f>
        <v>-1</v>
      </c>
      <c r="BU47" s="15" t="n">
        <f aca="false">-ROUND(BU51*BT45,0)</f>
        <v>-1</v>
      </c>
      <c r="BV47" s="15" t="n">
        <f aca="false">-ROUND(BV51*BU45,0)</f>
        <v>-1</v>
      </c>
      <c r="BW47" s="15" t="n">
        <f aca="false">-ROUND(BW51*BV45,0)</f>
        <v>-1</v>
      </c>
      <c r="BX47" s="15" t="n">
        <f aca="false">-ROUND(BX51*BW45,0)</f>
        <v>-1</v>
      </c>
      <c r="BY47" s="15" t="n">
        <f aca="false">-ROUND(BY51*BX45,0)</f>
        <v>-1</v>
      </c>
      <c r="BZ47" s="15" t="n">
        <f aca="false">-ROUND(BZ51*BY45,0)</f>
        <v>-1</v>
      </c>
      <c r="CA47" s="15" t="n">
        <f aca="false">-ROUND(CA51*BZ45,0)</f>
        <v>-1</v>
      </c>
      <c r="CB47" s="15" t="n">
        <f aca="false">-ROUND(CB51*CA45,0)</f>
        <v>-1</v>
      </c>
      <c r="CC47" s="15" t="n">
        <f aca="false">-ROUND(CC51*CB45,0)</f>
        <v>-1</v>
      </c>
      <c r="CD47" s="15" t="n">
        <f aca="false">-ROUND(CD51*CC45,0)</f>
        <v>-1</v>
      </c>
      <c r="CE47" s="15" t="n">
        <f aca="false">-ROUND(CE51*CD45,0)</f>
        <v>-1</v>
      </c>
      <c r="CF47" s="15" t="n">
        <f aca="false">-ROUND(CF51*CE45,0)</f>
        <v>-1</v>
      </c>
      <c r="CG47" s="15" t="n">
        <f aca="false">-ROUND(CG51*CF45,0)</f>
        <v>-1</v>
      </c>
      <c r="CH47" s="15" t="n">
        <f aca="false">-ROUND(CH51*CG45,0)</f>
        <v>-1</v>
      </c>
      <c r="CI47" s="15" t="n">
        <f aca="false">-ROUND(CI51*CH45,0)</f>
        <v>-1</v>
      </c>
      <c r="CJ47" s="15" t="n">
        <f aca="false">-ROUND(CJ51*CI45,0)</f>
        <v>-1</v>
      </c>
      <c r="CK47" s="15" t="n">
        <f aca="false">-ROUND(CK51*CJ45,0)</f>
        <v>-1</v>
      </c>
      <c r="CL47" s="15" t="n">
        <f aca="false">-ROUND(CL51*CK45,0)</f>
        <v>-1</v>
      </c>
      <c r="CM47" s="15" t="n">
        <f aca="false">-ROUND(CM51*CL45,0)</f>
        <v>-1</v>
      </c>
      <c r="CN47" s="15" t="n">
        <f aca="false">-ROUND(CN51*CM45,0)</f>
        <v>-1</v>
      </c>
      <c r="CO47" s="15" t="n">
        <f aca="false">-ROUND(CO51*CN45,0)</f>
        <v>-1</v>
      </c>
      <c r="CP47" s="15" t="n">
        <f aca="false">-ROUND(CP51*CO45,0)</f>
        <v>-1</v>
      </c>
      <c r="CQ47" s="15" t="n">
        <f aca="false">-ROUND(CQ51*CP45,0)</f>
        <v>-1</v>
      </c>
      <c r="CR47" s="15" t="n">
        <f aca="false">-ROUND(CR51*CQ45,0)</f>
        <v>-1</v>
      </c>
      <c r="CS47" s="15" t="n">
        <f aca="false">-ROUND(CS51*CR45,0)</f>
        <v>-1</v>
      </c>
      <c r="CT47" s="15" t="n">
        <f aca="false">-ROUND(CT51*CS45,0)</f>
        <v>-1</v>
      </c>
      <c r="CU47" s="15" t="n">
        <f aca="false">-ROUND(CU51*CT45,0)</f>
        <v>-1</v>
      </c>
      <c r="CV47" s="15" t="n">
        <f aca="false">-ROUND(CV51*CU45,0)</f>
        <v>-1</v>
      </c>
      <c r="CW47" s="15" t="n">
        <f aca="false">-ROUND(CW51*CV45,0)</f>
        <v>-1</v>
      </c>
    </row>
    <row r="48" customFormat="false" ht="17" hidden="false" customHeight="false" outlineLevel="0" collapsed="false">
      <c r="C48" s="0" t="s">
        <v>167</v>
      </c>
      <c r="E48" s="59" t="n">
        <f aca="false">E47+E46</f>
        <v>0</v>
      </c>
      <c r="F48" s="59" t="n">
        <f aca="false">F46+F47</f>
        <v>1</v>
      </c>
      <c r="G48" s="59" t="n">
        <f aca="false">G46+G47</f>
        <v>1</v>
      </c>
      <c r="H48" s="59" t="n">
        <f aca="false">H46+H47</f>
        <v>1</v>
      </c>
      <c r="I48" s="59" t="n">
        <f aca="false">I46+I47</f>
        <v>1</v>
      </c>
      <c r="J48" s="59" t="n">
        <f aca="false">J46+J47</f>
        <v>1</v>
      </c>
      <c r="K48" s="59" t="n">
        <f aca="false">K46+K47</f>
        <v>1</v>
      </c>
      <c r="L48" s="59" t="n">
        <f aca="false">L46+L47</f>
        <v>1</v>
      </c>
      <c r="M48" s="59" t="n">
        <f aca="false">M46+M47</f>
        <v>1</v>
      </c>
      <c r="N48" s="59" t="n">
        <f aca="false">N46+N47</f>
        <v>1</v>
      </c>
      <c r="O48" s="59" t="n">
        <f aca="false">O46+O47</f>
        <v>1</v>
      </c>
      <c r="P48" s="59" t="n">
        <f aca="false">P46+P47</f>
        <v>2</v>
      </c>
      <c r="Q48" s="59" t="n">
        <f aca="false">Q46+Q47</f>
        <v>2</v>
      </c>
      <c r="R48" s="59" t="n">
        <f aca="false">R46+R47</f>
        <v>2</v>
      </c>
      <c r="S48" s="59" t="n">
        <f aca="false">S46+S47</f>
        <v>2</v>
      </c>
      <c r="T48" s="59" t="n">
        <f aca="false">T46+T47</f>
        <v>2</v>
      </c>
      <c r="U48" s="59" t="n">
        <f aca="false">U46+U47</f>
        <v>2</v>
      </c>
      <c r="V48" s="59" t="n">
        <f aca="false">V46+V47</f>
        <v>2</v>
      </c>
      <c r="W48" s="59" t="n">
        <f aca="false">W46+W47</f>
        <v>2</v>
      </c>
      <c r="X48" s="59" t="n">
        <f aca="false">X46+X47</f>
        <v>2</v>
      </c>
      <c r="Y48" s="59" t="n">
        <f aca="false">Y46+Y47</f>
        <v>2</v>
      </c>
      <c r="Z48" s="59" t="n">
        <f aca="false">Z46+Z47</f>
        <v>2</v>
      </c>
      <c r="AA48" s="59" t="n">
        <f aca="false">AA46+AA47</f>
        <v>2</v>
      </c>
      <c r="AB48" s="59" t="n">
        <f aca="false">AB46+AB47</f>
        <v>2</v>
      </c>
      <c r="AC48" s="59" t="n">
        <f aca="false">AC46+AC47</f>
        <v>2</v>
      </c>
      <c r="AD48" s="59" t="n">
        <f aca="false">AD46+AD47</f>
        <v>2</v>
      </c>
      <c r="AE48" s="59" t="n">
        <f aca="false">AE46+AE47</f>
        <v>2</v>
      </c>
      <c r="AF48" s="59" t="n">
        <f aca="false">AF46+AF47</f>
        <v>2</v>
      </c>
      <c r="AG48" s="59" t="n">
        <f aca="false">AG46+AG47</f>
        <v>2</v>
      </c>
      <c r="AH48" s="59" t="n">
        <f aca="false">AH46+AH47</f>
        <v>2</v>
      </c>
      <c r="AI48" s="59" t="n">
        <f aca="false">AI46+AI47</f>
        <v>2</v>
      </c>
      <c r="AJ48" s="59" t="n">
        <f aca="false">AJ46+AJ47</f>
        <v>3</v>
      </c>
      <c r="AK48" s="59" t="n">
        <f aca="false">AK46+AK47</f>
        <v>3</v>
      </c>
      <c r="AL48" s="59" t="n">
        <f aca="false">AL46+AL47</f>
        <v>3</v>
      </c>
      <c r="AM48" s="59" t="n">
        <f aca="false">AM46+AM47</f>
        <v>3</v>
      </c>
      <c r="AN48" s="59" t="n">
        <f aca="false">AN46+AN47</f>
        <v>3</v>
      </c>
      <c r="AO48" s="59" t="n">
        <f aca="false">AO46+AO47</f>
        <v>3</v>
      </c>
      <c r="AP48" s="59" t="n">
        <f aca="false">AP46+AP47</f>
        <v>3</v>
      </c>
      <c r="AQ48" s="59" t="n">
        <f aca="false">AQ46+AQ47</f>
        <v>3</v>
      </c>
      <c r="AR48" s="59" t="n">
        <f aca="false">AR46+AR47</f>
        <v>3</v>
      </c>
      <c r="AS48" s="59" t="n">
        <f aca="false">AS46+AS47</f>
        <v>3</v>
      </c>
      <c r="AT48" s="59" t="n">
        <f aca="false">AT46+AT47</f>
        <v>3</v>
      </c>
      <c r="AU48" s="59" t="n">
        <f aca="false">AU46+AU47</f>
        <v>3</v>
      </c>
      <c r="AV48" s="59" t="n">
        <f aca="false">AV46+AV47</f>
        <v>3</v>
      </c>
      <c r="AW48" s="59" t="n">
        <f aca="false">AW46+AW47</f>
        <v>3</v>
      </c>
      <c r="AX48" s="59" t="n">
        <f aca="false">AX46+AX47</f>
        <v>3</v>
      </c>
      <c r="AY48" s="59" t="n">
        <f aca="false">AY46+AY47</f>
        <v>3</v>
      </c>
      <c r="AZ48" s="59" t="n">
        <f aca="false">AZ46+AZ47</f>
        <v>3</v>
      </c>
      <c r="BA48" s="59" t="n">
        <f aca="false">BA46+BA47</f>
        <v>2</v>
      </c>
      <c r="BB48" s="59" t="n">
        <f aca="false">BB46+BB47</f>
        <v>2</v>
      </c>
      <c r="BC48" s="59" t="n">
        <f aca="false">BC46+BC47</f>
        <v>2</v>
      </c>
      <c r="BD48" s="59" t="n">
        <f aca="false">BD46+BD47</f>
        <v>2</v>
      </c>
      <c r="BE48" s="59" t="n">
        <f aca="false">BE46+BE47</f>
        <v>2</v>
      </c>
      <c r="BF48" s="59" t="n">
        <f aca="false">BF46+BF47</f>
        <v>2</v>
      </c>
      <c r="BG48" s="59" t="n">
        <f aca="false">BG46+BG47</f>
        <v>2</v>
      </c>
      <c r="BH48" s="59" t="n">
        <f aca="false">BH46+BH47</f>
        <v>2</v>
      </c>
      <c r="BI48" s="59" t="n">
        <f aca="false">BI46+BI47</f>
        <v>2</v>
      </c>
      <c r="BJ48" s="59" t="n">
        <f aca="false">BJ46+BJ47</f>
        <v>2</v>
      </c>
      <c r="BK48" s="59" t="n">
        <f aca="false">BK46+BK47</f>
        <v>2</v>
      </c>
      <c r="BL48" s="59" t="n">
        <f aca="false">BL46+BL47</f>
        <v>2</v>
      </c>
      <c r="BM48" s="59" t="n">
        <f aca="false">BM46+BM47</f>
        <v>2</v>
      </c>
      <c r="BN48" s="59" t="n">
        <f aca="false">BN46+BN47</f>
        <v>2</v>
      </c>
      <c r="BO48" s="59" t="n">
        <f aca="false">BO46+BO47</f>
        <v>2</v>
      </c>
      <c r="BP48" s="59" t="n">
        <f aca="false">BP46+BP47</f>
        <v>2</v>
      </c>
      <c r="BQ48" s="59" t="n">
        <f aca="false">BQ46+BQ47</f>
        <v>2</v>
      </c>
      <c r="BR48" s="59" t="n">
        <f aca="false">BR46+BR47</f>
        <v>2</v>
      </c>
      <c r="BS48" s="59" t="n">
        <f aca="false">BS46+BS47</f>
        <v>2</v>
      </c>
      <c r="BT48" s="59" t="n">
        <f aca="false">BT46+BT47</f>
        <v>2</v>
      </c>
      <c r="BU48" s="59" t="n">
        <f aca="false">BU46+BU47</f>
        <v>2</v>
      </c>
      <c r="BV48" s="59" t="n">
        <f aca="false">BV46+BV47</f>
        <v>2</v>
      </c>
      <c r="BW48" s="59" t="n">
        <f aca="false">BW46+BW47</f>
        <v>2</v>
      </c>
      <c r="BX48" s="59" t="n">
        <f aca="false">BX46+BX47</f>
        <v>2</v>
      </c>
      <c r="BY48" s="59" t="n">
        <f aca="false">BY46+BY47</f>
        <v>2</v>
      </c>
      <c r="BZ48" s="59" t="n">
        <f aca="false">BZ46+BZ47</f>
        <v>2</v>
      </c>
      <c r="CA48" s="59" t="n">
        <f aca="false">CA46+CA47</f>
        <v>2</v>
      </c>
      <c r="CB48" s="59" t="n">
        <f aca="false">CB46+CB47</f>
        <v>2</v>
      </c>
      <c r="CC48" s="59" t="n">
        <f aca="false">CC46+CC47</f>
        <v>2</v>
      </c>
      <c r="CD48" s="59" t="n">
        <f aca="false">CD46+CD47</f>
        <v>2</v>
      </c>
      <c r="CE48" s="59" t="n">
        <f aca="false">CE46+CE47</f>
        <v>2</v>
      </c>
      <c r="CF48" s="59" t="n">
        <f aca="false">CF46+CF47</f>
        <v>2</v>
      </c>
      <c r="CG48" s="59" t="n">
        <f aca="false">CG46+CG47</f>
        <v>2</v>
      </c>
      <c r="CH48" s="59" t="n">
        <f aca="false">CH46+CH47</f>
        <v>2</v>
      </c>
      <c r="CI48" s="59" t="n">
        <f aca="false">CI46+CI47</f>
        <v>2</v>
      </c>
      <c r="CJ48" s="59" t="n">
        <f aca="false">CJ46+CJ47</f>
        <v>2</v>
      </c>
      <c r="CK48" s="59" t="n">
        <f aca="false">CK46+CK47</f>
        <v>2</v>
      </c>
      <c r="CL48" s="59" t="n">
        <f aca="false">CL46+CL47</f>
        <v>2</v>
      </c>
      <c r="CM48" s="59" t="n">
        <f aca="false">CM46+CM47</f>
        <v>2</v>
      </c>
      <c r="CN48" s="59" t="n">
        <f aca="false">CN46+CN47</f>
        <v>2</v>
      </c>
      <c r="CO48" s="59" t="n">
        <f aca="false">CO46+CO47</f>
        <v>2</v>
      </c>
      <c r="CP48" s="59" t="n">
        <f aca="false">CP46+CP47</f>
        <v>2</v>
      </c>
      <c r="CQ48" s="59" t="n">
        <f aca="false">CQ46+CQ47</f>
        <v>2</v>
      </c>
      <c r="CR48" s="59" t="n">
        <f aca="false">CR46+CR47</f>
        <v>2</v>
      </c>
      <c r="CS48" s="59" t="n">
        <f aca="false">CS46+CS47</f>
        <v>2</v>
      </c>
      <c r="CT48" s="59" t="n">
        <f aca="false">CT46+CT47</f>
        <v>2</v>
      </c>
      <c r="CU48" s="59" t="n">
        <f aca="false">CU46+CU47</f>
        <v>2</v>
      </c>
      <c r="CV48" s="59" t="n">
        <f aca="false">CV46+CV47</f>
        <v>2</v>
      </c>
      <c r="CW48" s="59" t="n">
        <f aca="false">CW46+CW47</f>
        <v>2</v>
      </c>
    </row>
    <row r="49" customFormat="false" ht="17" hidden="false" customHeight="false" outlineLevel="0" collapsed="false">
      <c r="C49" s="0" t="s">
        <v>168</v>
      </c>
      <c r="D49" s="53" t="n">
        <f aca="false">(BENCHMARKS!E33/12)*1000</f>
        <v>1333.33333333333</v>
      </c>
      <c r="E49" s="0" t="n">
        <v>0</v>
      </c>
      <c r="F49" s="48" t="n">
        <f aca="false">ASSUMPTIONS!E40</f>
        <v>1000</v>
      </c>
      <c r="G49" s="48" t="n">
        <f aca="false">ASSUMPTIONS!F40</f>
        <v>1000</v>
      </c>
      <c r="H49" s="48" t="n">
        <f aca="false">ASSUMPTIONS!G40</f>
        <v>1000</v>
      </c>
      <c r="I49" s="48" t="n">
        <f aca="false">ASSUMPTIONS!H40</f>
        <v>1000</v>
      </c>
      <c r="J49" s="48" t="n">
        <f aca="false">ASSUMPTIONS!I40</f>
        <v>1000</v>
      </c>
      <c r="K49" s="48" t="n">
        <f aca="false">ASSUMPTIONS!J40</f>
        <v>1000</v>
      </c>
      <c r="L49" s="48" t="n">
        <f aca="false">ASSUMPTIONS!K40</f>
        <v>1000</v>
      </c>
      <c r="M49" s="48" t="n">
        <f aca="false">ASSUMPTIONS!L40</f>
        <v>1000</v>
      </c>
      <c r="N49" s="48" t="n">
        <f aca="false">ASSUMPTIONS!M40</f>
        <v>1000</v>
      </c>
      <c r="O49" s="48" t="n">
        <f aca="false">ASSUMPTIONS!N40</f>
        <v>3000</v>
      </c>
      <c r="P49" s="48" t="n">
        <f aca="false">ASSUMPTIONS!O40</f>
        <v>3000</v>
      </c>
      <c r="Q49" s="48" t="n">
        <f aca="false">ASSUMPTIONS!P40</f>
        <v>3000</v>
      </c>
      <c r="R49" s="48" t="n">
        <f aca="false">ASSUMPTIONS!Q40</f>
        <v>3000</v>
      </c>
      <c r="S49" s="48" t="n">
        <f aca="false">ASSUMPTIONS!R40</f>
        <v>3000</v>
      </c>
      <c r="T49" s="48" t="n">
        <f aca="false">ASSUMPTIONS!S40</f>
        <v>3000</v>
      </c>
      <c r="U49" s="48" t="n">
        <f aca="false">ASSUMPTIONS!T40</f>
        <v>3000</v>
      </c>
      <c r="V49" s="48" t="n">
        <f aca="false">ASSUMPTIONS!U40</f>
        <v>3000</v>
      </c>
      <c r="W49" s="48" t="n">
        <f aca="false">ASSUMPTIONS!V40</f>
        <v>3000</v>
      </c>
      <c r="X49" s="48" t="n">
        <f aca="false">ASSUMPTIONS!W40</f>
        <v>3000</v>
      </c>
      <c r="Y49" s="48" t="n">
        <f aca="false">ASSUMPTIONS!X40</f>
        <v>3000</v>
      </c>
      <c r="Z49" s="48" t="n">
        <f aca="false">ASSUMPTIONS!Y40</f>
        <v>3000</v>
      </c>
      <c r="AA49" s="48" t="n">
        <f aca="false">ASSUMPTIONS!Z40</f>
        <v>3000</v>
      </c>
      <c r="AB49" s="48" t="n">
        <f aca="false">ASSUMPTIONS!AA40</f>
        <v>3000</v>
      </c>
      <c r="AC49" s="48" t="n">
        <f aca="false">ASSUMPTIONS!AB40</f>
        <v>3000</v>
      </c>
      <c r="AD49" s="48" t="n">
        <f aca="false">ASSUMPTIONS!AC40</f>
        <v>3000</v>
      </c>
      <c r="AE49" s="48" t="n">
        <f aca="false">ASSUMPTIONS!AD40</f>
        <v>3000</v>
      </c>
      <c r="AF49" s="48" t="n">
        <f aca="false">ASSUMPTIONS!AE40</f>
        <v>3000</v>
      </c>
      <c r="AG49" s="48" t="n">
        <f aca="false">ASSUMPTIONS!AF40</f>
        <v>3000</v>
      </c>
      <c r="AH49" s="48" t="n">
        <f aca="false">ASSUMPTIONS!AG40</f>
        <v>3000</v>
      </c>
      <c r="AI49" s="48" t="n">
        <f aca="false">ASSUMPTIONS!AH40</f>
        <v>3000</v>
      </c>
      <c r="AJ49" s="48" t="n">
        <f aca="false">ASSUMPTIONS!AI40</f>
        <v>3000</v>
      </c>
      <c r="AK49" s="48" t="n">
        <f aca="false">ASSUMPTIONS!AJ40</f>
        <v>3000</v>
      </c>
      <c r="AL49" s="48" t="n">
        <f aca="false">ASSUMPTIONS!AK40</f>
        <v>3000</v>
      </c>
      <c r="AM49" s="48" t="n">
        <f aca="false">ASSUMPTIONS!AL40</f>
        <v>3000</v>
      </c>
      <c r="AN49" s="48" t="n">
        <f aca="false">ASSUMPTIONS!AM40</f>
        <v>3000</v>
      </c>
      <c r="AO49" s="48" t="n">
        <f aca="false">ASSUMPTIONS!AN40</f>
        <v>3000</v>
      </c>
      <c r="AP49" s="48" t="n">
        <f aca="false">ASSUMPTIONS!AO40</f>
        <v>3000</v>
      </c>
      <c r="AQ49" s="48" t="n">
        <f aca="false">ASSUMPTIONS!AP40</f>
        <v>3000</v>
      </c>
      <c r="AR49" s="48" t="n">
        <f aca="false">ASSUMPTIONS!AQ40</f>
        <v>3000</v>
      </c>
      <c r="AS49" s="48" t="n">
        <f aca="false">ASSUMPTIONS!AR40</f>
        <v>3000</v>
      </c>
      <c r="AT49" s="48" t="n">
        <f aca="false">ASSUMPTIONS!AS40</f>
        <v>3000</v>
      </c>
      <c r="AU49" s="48" t="n">
        <f aca="false">ASSUMPTIONS!AT40</f>
        <v>3000</v>
      </c>
      <c r="AV49" s="48" t="n">
        <f aca="false">ASSUMPTIONS!AU40</f>
        <v>3000</v>
      </c>
      <c r="AW49" s="48" t="n">
        <f aca="false">ASSUMPTIONS!AV40</f>
        <v>3000</v>
      </c>
      <c r="AX49" s="48" t="n">
        <f aca="false">ASSUMPTIONS!AW40</f>
        <v>3000</v>
      </c>
      <c r="AY49" s="48" t="n">
        <f aca="false">ASSUMPTIONS!AX40</f>
        <v>3000</v>
      </c>
      <c r="AZ49" s="48" t="n">
        <f aca="false">ASSUMPTIONS!AY40</f>
        <v>3000</v>
      </c>
      <c r="BA49" s="48" t="n">
        <f aca="false">ASSUMPTIONS!AZ40</f>
        <v>3000</v>
      </c>
      <c r="BB49" s="48" t="n">
        <f aca="false">ASSUMPTIONS!BA40</f>
        <v>3000</v>
      </c>
      <c r="BC49" s="48" t="n">
        <f aca="false">ASSUMPTIONS!BB40</f>
        <v>3000</v>
      </c>
      <c r="BD49" s="48" t="n">
        <f aca="false">ASSUMPTIONS!BC40</f>
        <v>3000</v>
      </c>
      <c r="BE49" s="48" t="n">
        <f aca="false">ASSUMPTIONS!BD40</f>
        <v>3000</v>
      </c>
      <c r="BF49" s="48" t="n">
        <f aca="false">ASSUMPTIONS!BE40</f>
        <v>3000</v>
      </c>
      <c r="BG49" s="48" t="n">
        <f aca="false">ASSUMPTIONS!BF40</f>
        <v>3000</v>
      </c>
      <c r="BH49" s="48" t="n">
        <f aca="false">ASSUMPTIONS!BG40</f>
        <v>3000</v>
      </c>
      <c r="BI49" s="48" t="n">
        <f aca="false">ASSUMPTIONS!BH40</f>
        <v>3000</v>
      </c>
      <c r="BJ49" s="48" t="n">
        <f aca="false">ASSUMPTIONS!BI40</f>
        <v>3000</v>
      </c>
      <c r="BK49" s="48" t="n">
        <f aca="false">ASSUMPTIONS!BJ40</f>
        <v>3000</v>
      </c>
      <c r="BL49" s="48" t="n">
        <f aca="false">ASSUMPTIONS!BK40</f>
        <v>3000</v>
      </c>
      <c r="BM49" s="48" t="n">
        <f aca="false">ASSUMPTIONS!BL40</f>
        <v>3000</v>
      </c>
      <c r="BN49" s="48" t="n">
        <f aca="false">ASSUMPTIONS!BM40</f>
        <v>3000</v>
      </c>
      <c r="BO49" s="48" t="n">
        <f aca="false">ASSUMPTIONS!BN40</f>
        <v>3000</v>
      </c>
      <c r="BP49" s="48" t="n">
        <f aca="false">ASSUMPTIONS!BO40</f>
        <v>3000</v>
      </c>
      <c r="BQ49" s="48" t="n">
        <f aca="false">ASSUMPTIONS!BP40</f>
        <v>3000</v>
      </c>
      <c r="BR49" s="48" t="n">
        <f aca="false">ASSUMPTIONS!BQ40</f>
        <v>3000</v>
      </c>
      <c r="BS49" s="48" t="n">
        <f aca="false">ASSUMPTIONS!BR40</f>
        <v>3000</v>
      </c>
      <c r="BT49" s="48" t="n">
        <f aca="false">ASSUMPTIONS!BS40</f>
        <v>3000</v>
      </c>
      <c r="BU49" s="48" t="n">
        <f aca="false">ASSUMPTIONS!BT40</f>
        <v>3000</v>
      </c>
      <c r="BV49" s="48" t="n">
        <f aca="false">ASSUMPTIONS!BU40</f>
        <v>3000</v>
      </c>
      <c r="BW49" s="48" t="n">
        <f aca="false">ASSUMPTIONS!BV40</f>
        <v>3000</v>
      </c>
      <c r="BX49" s="48" t="n">
        <f aca="false">ASSUMPTIONS!BW40</f>
        <v>3000</v>
      </c>
      <c r="BY49" s="48" t="n">
        <f aca="false">ASSUMPTIONS!BX40</f>
        <v>3000</v>
      </c>
      <c r="BZ49" s="48" t="n">
        <f aca="false">ASSUMPTIONS!BY40</f>
        <v>3000</v>
      </c>
      <c r="CA49" s="48" t="n">
        <f aca="false">ASSUMPTIONS!BZ40</f>
        <v>3000</v>
      </c>
      <c r="CB49" s="48" t="n">
        <f aca="false">ASSUMPTIONS!CA40</f>
        <v>3000</v>
      </c>
      <c r="CC49" s="48" t="n">
        <f aca="false">ASSUMPTIONS!CB40</f>
        <v>3000</v>
      </c>
      <c r="CD49" s="48" t="n">
        <f aca="false">ASSUMPTIONS!CC40</f>
        <v>3000</v>
      </c>
      <c r="CE49" s="48" t="n">
        <f aca="false">ASSUMPTIONS!CD40</f>
        <v>3000</v>
      </c>
      <c r="CF49" s="48" t="n">
        <f aca="false">ASSUMPTIONS!CE40</f>
        <v>3000</v>
      </c>
      <c r="CG49" s="48" t="n">
        <f aca="false">ASSUMPTIONS!CF40</f>
        <v>3000</v>
      </c>
      <c r="CH49" s="48" t="n">
        <f aca="false">ASSUMPTIONS!CG40</f>
        <v>3000</v>
      </c>
      <c r="CI49" s="48" t="n">
        <f aca="false">ASSUMPTIONS!CH40</f>
        <v>3000</v>
      </c>
      <c r="CJ49" s="48" t="n">
        <f aca="false">ASSUMPTIONS!CI40</f>
        <v>3000</v>
      </c>
      <c r="CK49" s="48" t="n">
        <f aca="false">ASSUMPTIONS!CJ40</f>
        <v>3000</v>
      </c>
      <c r="CL49" s="48" t="n">
        <f aca="false">ASSUMPTIONS!CK40</f>
        <v>3000</v>
      </c>
      <c r="CM49" s="48" t="n">
        <f aca="false">ASSUMPTIONS!CL40</f>
        <v>3000</v>
      </c>
      <c r="CN49" s="48" t="n">
        <f aca="false">ASSUMPTIONS!CM40</f>
        <v>3000</v>
      </c>
      <c r="CO49" s="48" t="n">
        <f aca="false">ASSUMPTIONS!CN40</f>
        <v>3000</v>
      </c>
      <c r="CP49" s="48" t="n">
        <f aca="false">ASSUMPTIONS!CO40</f>
        <v>3000</v>
      </c>
      <c r="CQ49" s="48" t="n">
        <f aca="false">ASSUMPTIONS!CP40</f>
        <v>3000</v>
      </c>
      <c r="CR49" s="48" t="n">
        <f aca="false">ASSUMPTIONS!CQ40</f>
        <v>3000</v>
      </c>
      <c r="CS49" s="48" t="n">
        <f aca="false">ASSUMPTIONS!CR40</f>
        <v>3000</v>
      </c>
      <c r="CT49" s="48" t="n">
        <f aca="false">ASSUMPTIONS!CS40</f>
        <v>3000</v>
      </c>
      <c r="CU49" s="48" t="n">
        <f aca="false">ASSUMPTIONS!CT40</f>
        <v>3000</v>
      </c>
      <c r="CV49" s="48" t="n">
        <f aca="false">ASSUMPTIONS!CU40</f>
        <v>3000</v>
      </c>
      <c r="CW49" s="48" t="n">
        <f aca="false">ASSUMPTIONS!CV40</f>
        <v>3000</v>
      </c>
    </row>
    <row r="51" customFormat="false" ht="17" hidden="false" customHeight="false" outlineLevel="0" collapsed="false">
      <c r="C51" s="0" t="s">
        <v>114</v>
      </c>
      <c r="D51" s="57" t="n">
        <f aca="false">ASSUMPTIONS!J7</f>
        <v>0.005</v>
      </c>
      <c r="F51" s="63" t="n">
        <f aca="false">ASSUMPTIONS!E45</f>
        <v>0.005</v>
      </c>
      <c r="G51" s="63" t="n">
        <f aca="false">ASSUMPTIONS!F45</f>
        <v>0.005</v>
      </c>
      <c r="H51" s="63" t="n">
        <f aca="false">ASSUMPTIONS!G45</f>
        <v>0.005</v>
      </c>
      <c r="I51" s="63" t="n">
        <f aca="false">ASSUMPTIONS!H45</f>
        <v>0.005</v>
      </c>
      <c r="J51" s="63" t="n">
        <f aca="false">ASSUMPTIONS!I45</f>
        <v>0.005</v>
      </c>
      <c r="K51" s="63" t="n">
        <f aca="false">ASSUMPTIONS!J45</f>
        <v>0.005</v>
      </c>
      <c r="L51" s="63" t="n">
        <f aca="false">ASSUMPTIONS!K45</f>
        <v>0.005</v>
      </c>
      <c r="M51" s="63" t="n">
        <f aca="false">ASSUMPTIONS!L45</f>
        <v>0.005</v>
      </c>
      <c r="N51" s="63" t="n">
        <f aca="false">ASSUMPTIONS!M45</f>
        <v>0.005</v>
      </c>
      <c r="O51" s="63" t="n">
        <f aca="false">ASSUMPTIONS!N45</f>
        <v>0.005</v>
      </c>
      <c r="P51" s="63" t="n">
        <f aca="false">ASSUMPTIONS!O45</f>
        <v>0.005</v>
      </c>
      <c r="Q51" s="63" t="n">
        <f aca="false">ASSUMPTIONS!P45</f>
        <v>0.005</v>
      </c>
      <c r="R51" s="63" t="n">
        <f aca="false">ASSUMPTIONS!Q45</f>
        <v>0.005</v>
      </c>
      <c r="S51" s="63" t="n">
        <f aca="false">ASSUMPTIONS!R45</f>
        <v>0.005</v>
      </c>
      <c r="T51" s="63" t="n">
        <f aca="false">ASSUMPTIONS!S45</f>
        <v>0.005</v>
      </c>
      <c r="U51" s="63" t="n">
        <f aca="false">ASSUMPTIONS!T45</f>
        <v>0.005</v>
      </c>
      <c r="V51" s="63" t="n">
        <f aca="false">ASSUMPTIONS!U45</f>
        <v>0.005</v>
      </c>
      <c r="W51" s="63" t="n">
        <f aca="false">ASSUMPTIONS!V45</f>
        <v>0.005</v>
      </c>
      <c r="X51" s="63" t="n">
        <f aca="false">ASSUMPTIONS!W45</f>
        <v>0.005</v>
      </c>
      <c r="Y51" s="63" t="n">
        <f aca="false">ASSUMPTIONS!X45</f>
        <v>0.005</v>
      </c>
      <c r="Z51" s="63" t="n">
        <f aca="false">ASSUMPTIONS!Y45</f>
        <v>0.005</v>
      </c>
      <c r="AA51" s="63" t="n">
        <f aca="false">ASSUMPTIONS!Z45</f>
        <v>0.005</v>
      </c>
      <c r="AB51" s="63" t="n">
        <f aca="false">ASSUMPTIONS!AA45</f>
        <v>0.005</v>
      </c>
      <c r="AC51" s="63" t="n">
        <f aca="false">ASSUMPTIONS!AB45</f>
        <v>0.005</v>
      </c>
      <c r="AD51" s="63" t="n">
        <f aca="false">ASSUMPTIONS!AC45</f>
        <v>0.005</v>
      </c>
      <c r="AE51" s="63" t="n">
        <f aca="false">ASSUMPTIONS!AD45</f>
        <v>0.005</v>
      </c>
      <c r="AF51" s="63" t="n">
        <f aca="false">ASSUMPTIONS!AE45</f>
        <v>0.005</v>
      </c>
      <c r="AG51" s="63" t="n">
        <f aca="false">ASSUMPTIONS!AF45</f>
        <v>0.005</v>
      </c>
      <c r="AH51" s="63" t="n">
        <f aca="false">ASSUMPTIONS!AG45</f>
        <v>0.005</v>
      </c>
      <c r="AI51" s="63" t="n">
        <f aca="false">ASSUMPTIONS!AH45</f>
        <v>0.005</v>
      </c>
      <c r="AJ51" s="63" t="n">
        <f aca="false">ASSUMPTIONS!AI45</f>
        <v>0.005</v>
      </c>
      <c r="AK51" s="63" t="n">
        <f aca="false">ASSUMPTIONS!AJ45</f>
        <v>0.005</v>
      </c>
      <c r="AL51" s="63" t="n">
        <f aca="false">ASSUMPTIONS!AK45</f>
        <v>0.005</v>
      </c>
      <c r="AM51" s="63" t="n">
        <f aca="false">ASSUMPTIONS!AL45</f>
        <v>0.005</v>
      </c>
      <c r="AN51" s="63" t="n">
        <f aca="false">ASSUMPTIONS!AM45</f>
        <v>0.005</v>
      </c>
      <c r="AO51" s="63" t="n">
        <f aca="false">ASSUMPTIONS!AN45</f>
        <v>0.005</v>
      </c>
      <c r="AP51" s="63" t="n">
        <f aca="false">ASSUMPTIONS!AO45</f>
        <v>0.005</v>
      </c>
      <c r="AQ51" s="63" t="n">
        <f aca="false">ASSUMPTIONS!AP45</f>
        <v>0.005</v>
      </c>
      <c r="AR51" s="63" t="n">
        <f aca="false">ASSUMPTIONS!AQ45</f>
        <v>0.005</v>
      </c>
      <c r="AS51" s="63" t="n">
        <f aca="false">ASSUMPTIONS!AR45</f>
        <v>0.005</v>
      </c>
      <c r="AT51" s="63" t="n">
        <f aca="false">ASSUMPTIONS!AS45</f>
        <v>0.005</v>
      </c>
      <c r="AU51" s="63" t="n">
        <f aca="false">ASSUMPTIONS!AT45</f>
        <v>0.005</v>
      </c>
      <c r="AV51" s="63" t="n">
        <f aca="false">ASSUMPTIONS!AU45</f>
        <v>0.005</v>
      </c>
      <c r="AW51" s="63" t="n">
        <f aca="false">ASSUMPTIONS!AV45</f>
        <v>0.005</v>
      </c>
      <c r="AX51" s="63" t="n">
        <f aca="false">ASSUMPTIONS!AW45</f>
        <v>0.005</v>
      </c>
      <c r="AY51" s="63" t="n">
        <f aca="false">ASSUMPTIONS!AX45</f>
        <v>0.005</v>
      </c>
      <c r="AZ51" s="63" t="n">
        <f aca="false">ASSUMPTIONS!AY45</f>
        <v>0.005</v>
      </c>
      <c r="BA51" s="63" t="n">
        <f aca="false">ASSUMPTIONS!AZ45</f>
        <v>0.005</v>
      </c>
      <c r="BB51" s="63" t="n">
        <f aca="false">ASSUMPTIONS!BA45</f>
        <v>0.005</v>
      </c>
      <c r="BC51" s="63" t="n">
        <f aca="false">ASSUMPTIONS!BB45</f>
        <v>0.005</v>
      </c>
      <c r="BD51" s="63" t="n">
        <f aca="false">ASSUMPTIONS!BC45</f>
        <v>0.005</v>
      </c>
      <c r="BE51" s="63" t="n">
        <f aca="false">ASSUMPTIONS!BD45</f>
        <v>0.005</v>
      </c>
      <c r="BF51" s="63" t="n">
        <f aca="false">ASSUMPTIONS!BE45</f>
        <v>0.005</v>
      </c>
      <c r="BG51" s="63" t="n">
        <f aca="false">ASSUMPTIONS!BF45</f>
        <v>0.005</v>
      </c>
      <c r="BH51" s="63" t="n">
        <f aca="false">ASSUMPTIONS!BG45</f>
        <v>0.005</v>
      </c>
      <c r="BI51" s="63" t="n">
        <f aca="false">ASSUMPTIONS!BH45</f>
        <v>0.005</v>
      </c>
      <c r="BJ51" s="63" t="n">
        <f aca="false">ASSUMPTIONS!BI45</f>
        <v>0.005</v>
      </c>
      <c r="BK51" s="63" t="n">
        <f aca="false">ASSUMPTIONS!BJ45</f>
        <v>0.005</v>
      </c>
      <c r="BL51" s="63" t="n">
        <f aca="false">ASSUMPTIONS!BK45</f>
        <v>0.005</v>
      </c>
      <c r="BM51" s="63" t="n">
        <f aca="false">ASSUMPTIONS!BL45</f>
        <v>0.005</v>
      </c>
      <c r="BN51" s="63" t="n">
        <f aca="false">ASSUMPTIONS!BM45</f>
        <v>0.005</v>
      </c>
      <c r="BO51" s="63" t="n">
        <f aca="false">ASSUMPTIONS!BN45</f>
        <v>0.005</v>
      </c>
      <c r="BP51" s="63" t="n">
        <f aca="false">ASSUMPTIONS!BO45</f>
        <v>0.005</v>
      </c>
      <c r="BQ51" s="63" t="n">
        <f aca="false">ASSUMPTIONS!BP45</f>
        <v>0.005</v>
      </c>
      <c r="BR51" s="63" t="n">
        <f aca="false">ASSUMPTIONS!BQ45</f>
        <v>0.005</v>
      </c>
      <c r="BS51" s="63" t="n">
        <f aca="false">ASSUMPTIONS!BR45</f>
        <v>0.005</v>
      </c>
      <c r="BT51" s="63" t="n">
        <f aca="false">ASSUMPTIONS!BS45</f>
        <v>0.005</v>
      </c>
      <c r="BU51" s="63" t="n">
        <f aca="false">ASSUMPTIONS!BT45</f>
        <v>0.005</v>
      </c>
      <c r="BV51" s="63" t="n">
        <f aca="false">ASSUMPTIONS!BU45</f>
        <v>0.005</v>
      </c>
      <c r="BW51" s="63" t="n">
        <f aca="false">ASSUMPTIONS!BV45</f>
        <v>0.005</v>
      </c>
      <c r="BX51" s="63" t="n">
        <f aca="false">ASSUMPTIONS!BW45</f>
        <v>0.005</v>
      </c>
      <c r="BY51" s="63" t="n">
        <f aca="false">ASSUMPTIONS!BX45</f>
        <v>0.005</v>
      </c>
      <c r="BZ51" s="63" t="n">
        <f aca="false">ASSUMPTIONS!BY45</f>
        <v>0.005</v>
      </c>
      <c r="CA51" s="63" t="n">
        <f aca="false">ASSUMPTIONS!BZ45</f>
        <v>0.005</v>
      </c>
      <c r="CB51" s="63" t="n">
        <f aca="false">ASSUMPTIONS!CA45</f>
        <v>0.005</v>
      </c>
      <c r="CC51" s="63" t="n">
        <f aca="false">ASSUMPTIONS!CB45</f>
        <v>0.005</v>
      </c>
      <c r="CD51" s="63" t="n">
        <f aca="false">ASSUMPTIONS!CC45</f>
        <v>0.005</v>
      </c>
      <c r="CE51" s="63" t="n">
        <f aca="false">ASSUMPTIONS!CD45</f>
        <v>0.005</v>
      </c>
      <c r="CF51" s="63" t="n">
        <f aca="false">ASSUMPTIONS!CE45</f>
        <v>0.005</v>
      </c>
      <c r="CG51" s="63" t="n">
        <f aca="false">ASSUMPTIONS!CF45</f>
        <v>0.005</v>
      </c>
      <c r="CH51" s="63" t="n">
        <f aca="false">ASSUMPTIONS!CG45</f>
        <v>0.005</v>
      </c>
      <c r="CI51" s="63" t="n">
        <f aca="false">ASSUMPTIONS!CH45</f>
        <v>0.005</v>
      </c>
      <c r="CJ51" s="63" t="n">
        <f aca="false">ASSUMPTIONS!CI45</f>
        <v>0.005</v>
      </c>
      <c r="CK51" s="63" t="n">
        <f aca="false">ASSUMPTIONS!CJ45</f>
        <v>0.005</v>
      </c>
      <c r="CL51" s="63" t="n">
        <f aca="false">ASSUMPTIONS!CK45</f>
        <v>0.005</v>
      </c>
      <c r="CM51" s="63" t="n">
        <f aca="false">ASSUMPTIONS!CL45</f>
        <v>0.005</v>
      </c>
      <c r="CN51" s="63" t="n">
        <f aca="false">ASSUMPTIONS!CM45</f>
        <v>0.005</v>
      </c>
      <c r="CO51" s="63" t="n">
        <f aca="false">ASSUMPTIONS!CN45</f>
        <v>0.005</v>
      </c>
      <c r="CP51" s="63" t="n">
        <f aca="false">ASSUMPTIONS!CO45</f>
        <v>0.005</v>
      </c>
      <c r="CQ51" s="63" t="n">
        <f aca="false">ASSUMPTIONS!CP45</f>
        <v>0.005</v>
      </c>
      <c r="CR51" s="63" t="n">
        <f aca="false">ASSUMPTIONS!CQ45</f>
        <v>0.005</v>
      </c>
      <c r="CS51" s="63" t="n">
        <f aca="false">ASSUMPTIONS!CR45</f>
        <v>0.005</v>
      </c>
      <c r="CT51" s="63" t="n">
        <f aca="false">ASSUMPTIONS!CS45</f>
        <v>0.005</v>
      </c>
      <c r="CU51" s="63" t="n">
        <f aca="false">ASSUMPTIONS!CT45</f>
        <v>0.005</v>
      </c>
      <c r="CV51" s="63" t="n">
        <f aca="false">ASSUMPTIONS!CU45</f>
        <v>0.005</v>
      </c>
      <c r="CW51" s="63" t="n">
        <f aca="false">ASSUMPTIONS!CV45</f>
        <v>0.005</v>
      </c>
    </row>
    <row r="52" customFormat="false" ht="17" hidden="false" customHeight="false" outlineLevel="0" collapsed="false">
      <c r="C52" s="0" t="s">
        <v>115</v>
      </c>
      <c r="D52" s="57" t="n">
        <f aca="false">ASSUMPTIONS!J7</f>
        <v>0.005</v>
      </c>
      <c r="F52" s="63" t="n">
        <f aca="false">ASSUMPTIONS!E46</f>
        <v>0.005</v>
      </c>
      <c r="G52" s="63" t="n">
        <f aca="false">ASSUMPTIONS!F46</f>
        <v>0.005</v>
      </c>
      <c r="H52" s="63" t="n">
        <f aca="false">ASSUMPTIONS!G46</f>
        <v>0.005</v>
      </c>
      <c r="I52" s="63" t="n">
        <f aca="false">ASSUMPTIONS!H46</f>
        <v>0.005</v>
      </c>
      <c r="J52" s="63" t="n">
        <f aca="false">ASSUMPTIONS!I46</f>
        <v>0.005</v>
      </c>
      <c r="K52" s="63" t="n">
        <f aca="false">ASSUMPTIONS!J46</f>
        <v>0.005</v>
      </c>
      <c r="L52" s="63" t="n">
        <f aca="false">ASSUMPTIONS!K46</f>
        <v>0.005</v>
      </c>
      <c r="M52" s="63" t="n">
        <f aca="false">ASSUMPTIONS!L46</f>
        <v>0.005</v>
      </c>
      <c r="N52" s="63" t="n">
        <f aca="false">ASSUMPTIONS!M46</f>
        <v>0.005</v>
      </c>
      <c r="O52" s="63" t="n">
        <f aca="false">ASSUMPTIONS!N46</f>
        <v>0.005</v>
      </c>
      <c r="P52" s="63" t="n">
        <f aca="false">ASSUMPTIONS!O46</f>
        <v>0.005</v>
      </c>
      <c r="Q52" s="63" t="n">
        <f aca="false">ASSUMPTIONS!P46</f>
        <v>0.005</v>
      </c>
      <c r="R52" s="63" t="n">
        <f aca="false">ASSUMPTIONS!Q46</f>
        <v>0.005</v>
      </c>
      <c r="S52" s="63" t="n">
        <f aca="false">ASSUMPTIONS!R46</f>
        <v>0.005</v>
      </c>
      <c r="T52" s="63" t="n">
        <f aca="false">ASSUMPTIONS!S46</f>
        <v>0.005</v>
      </c>
      <c r="U52" s="63" t="n">
        <f aca="false">ASSUMPTIONS!T46</f>
        <v>0.005</v>
      </c>
      <c r="V52" s="63" t="n">
        <f aca="false">ASSUMPTIONS!U46</f>
        <v>0.005</v>
      </c>
      <c r="W52" s="63" t="n">
        <f aca="false">ASSUMPTIONS!V46</f>
        <v>0.005</v>
      </c>
      <c r="X52" s="63" t="n">
        <f aca="false">ASSUMPTIONS!W46</f>
        <v>0.005</v>
      </c>
      <c r="Y52" s="63" t="n">
        <f aca="false">ASSUMPTIONS!X46</f>
        <v>0.005</v>
      </c>
      <c r="Z52" s="63" t="n">
        <f aca="false">ASSUMPTIONS!Y46</f>
        <v>0.005</v>
      </c>
      <c r="AA52" s="63" t="n">
        <f aca="false">ASSUMPTIONS!Z46</f>
        <v>0.005</v>
      </c>
      <c r="AB52" s="63" t="n">
        <f aca="false">ASSUMPTIONS!AA46</f>
        <v>0.005</v>
      </c>
      <c r="AC52" s="63" t="n">
        <f aca="false">ASSUMPTIONS!AB46</f>
        <v>0.005</v>
      </c>
      <c r="AD52" s="63" t="n">
        <f aca="false">ASSUMPTIONS!AC46</f>
        <v>0.005</v>
      </c>
      <c r="AE52" s="63" t="n">
        <f aca="false">ASSUMPTIONS!AD46</f>
        <v>0.005</v>
      </c>
      <c r="AF52" s="63" t="n">
        <f aca="false">ASSUMPTIONS!AE46</f>
        <v>0.005</v>
      </c>
      <c r="AG52" s="63" t="n">
        <f aca="false">ASSUMPTIONS!AF46</f>
        <v>0.005</v>
      </c>
      <c r="AH52" s="63" t="n">
        <f aca="false">ASSUMPTIONS!AG46</f>
        <v>0.005</v>
      </c>
      <c r="AI52" s="63" t="n">
        <f aca="false">ASSUMPTIONS!AH46</f>
        <v>0.005</v>
      </c>
      <c r="AJ52" s="63" t="n">
        <f aca="false">ASSUMPTIONS!AI46</f>
        <v>0.005</v>
      </c>
      <c r="AK52" s="63" t="n">
        <f aca="false">ASSUMPTIONS!AJ46</f>
        <v>0.005</v>
      </c>
      <c r="AL52" s="63" t="n">
        <f aca="false">ASSUMPTIONS!AK46</f>
        <v>0.005</v>
      </c>
      <c r="AM52" s="63" t="n">
        <f aca="false">ASSUMPTIONS!AL46</f>
        <v>0.005</v>
      </c>
      <c r="AN52" s="63" t="n">
        <f aca="false">ASSUMPTIONS!AM46</f>
        <v>0.005</v>
      </c>
      <c r="AO52" s="63" t="n">
        <f aca="false">ASSUMPTIONS!AN46</f>
        <v>0.005</v>
      </c>
      <c r="AP52" s="63" t="n">
        <f aca="false">ASSUMPTIONS!AO46</f>
        <v>0.005</v>
      </c>
      <c r="AQ52" s="63" t="n">
        <f aca="false">ASSUMPTIONS!AP46</f>
        <v>0.005</v>
      </c>
      <c r="AR52" s="63" t="n">
        <f aca="false">ASSUMPTIONS!AQ46</f>
        <v>0.005</v>
      </c>
      <c r="AS52" s="63" t="n">
        <f aca="false">ASSUMPTIONS!AR46</f>
        <v>0.005</v>
      </c>
      <c r="AT52" s="63" t="n">
        <f aca="false">ASSUMPTIONS!AS46</f>
        <v>0.005</v>
      </c>
      <c r="AU52" s="63" t="n">
        <f aca="false">ASSUMPTIONS!AT46</f>
        <v>0.005</v>
      </c>
      <c r="AV52" s="63" t="n">
        <f aca="false">ASSUMPTIONS!AU46</f>
        <v>0.005</v>
      </c>
      <c r="AW52" s="63" t="n">
        <f aca="false">ASSUMPTIONS!AV46</f>
        <v>0.005</v>
      </c>
      <c r="AX52" s="63" t="n">
        <f aca="false">ASSUMPTIONS!AW46</f>
        <v>0.005</v>
      </c>
      <c r="AY52" s="63" t="n">
        <f aca="false">ASSUMPTIONS!AX46</f>
        <v>0.005</v>
      </c>
      <c r="AZ52" s="63" t="n">
        <f aca="false">ASSUMPTIONS!AY46</f>
        <v>0.005</v>
      </c>
      <c r="BA52" s="63" t="n">
        <f aca="false">ASSUMPTIONS!AZ46</f>
        <v>0.005</v>
      </c>
      <c r="BB52" s="63" t="n">
        <f aca="false">ASSUMPTIONS!BA46</f>
        <v>0.005</v>
      </c>
      <c r="BC52" s="63" t="n">
        <f aca="false">ASSUMPTIONS!BB46</f>
        <v>0.005</v>
      </c>
      <c r="BD52" s="63" t="n">
        <f aca="false">ASSUMPTIONS!BC46</f>
        <v>0.005</v>
      </c>
      <c r="BE52" s="63" t="n">
        <f aca="false">ASSUMPTIONS!BD46</f>
        <v>0.005</v>
      </c>
      <c r="BF52" s="63" t="n">
        <f aca="false">ASSUMPTIONS!BE46</f>
        <v>0.005</v>
      </c>
      <c r="BG52" s="63" t="n">
        <f aca="false">ASSUMPTIONS!BF46</f>
        <v>0.005</v>
      </c>
      <c r="BH52" s="63" t="n">
        <f aca="false">ASSUMPTIONS!BG46</f>
        <v>0.005</v>
      </c>
      <c r="BI52" s="63" t="n">
        <f aca="false">ASSUMPTIONS!BH46</f>
        <v>0.005</v>
      </c>
      <c r="BJ52" s="63" t="n">
        <f aca="false">ASSUMPTIONS!BI46</f>
        <v>0.005</v>
      </c>
      <c r="BK52" s="63" t="n">
        <f aca="false">ASSUMPTIONS!BJ46</f>
        <v>0.005</v>
      </c>
      <c r="BL52" s="63" t="n">
        <f aca="false">ASSUMPTIONS!BK46</f>
        <v>0.005</v>
      </c>
      <c r="BM52" s="63" t="n">
        <f aca="false">ASSUMPTIONS!BL46</f>
        <v>0.005</v>
      </c>
      <c r="BN52" s="63" t="n">
        <f aca="false">ASSUMPTIONS!BM46</f>
        <v>0.005</v>
      </c>
      <c r="BO52" s="63" t="n">
        <f aca="false">ASSUMPTIONS!BN46</f>
        <v>0.005</v>
      </c>
      <c r="BP52" s="63" t="n">
        <f aca="false">ASSUMPTIONS!BO46</f>
        <v>0.005</v>
      </c>
      <c r="BQ52" s="63" t="n">
        <f aca="false">ASSUMPTIONS!BP46</f>
        <v>0.005</v>
      </c>
      <c r="BR52" s="63" t="n">
        <f aca="false">ASSUMPTIONS!BQ46</f>
        <v>0.005</v>
      </c>
      <c r="BS52" s="63" t="n">
        <f aca="false">ASSUMPTIONS!BR46</f>
        <v>0.005</v>
      </c>
      <c r="BT52" s="63" t="n">
        <f aca="false">ASSUMPTIONS!BS46</f>
        <v>0.005</v>
      </c>
      <c r="BU52" s="63" t="n">
        <f aca="false">ASSUMPTIONS!BT46</f>
        <v>0.005</v>
      </c>
      <c r="BV52" s="63" t="n">
        <f aca="false">ASSUMPTIONS!BU46</f>
        <v>0.005</v>
      </c>
      <c r="BW52" s="63" t="n">
        <f aca="false">ASSUMPTIONS!BV46</f>
        <v>0.005</v>
      </c>
      <c r="BX52" s="63" t="n">
        <f aca="false">ASSUMPTIONS!BW46</f>
        <v>0.005</v>
      </c>
      <c r="BY52" s="63" t="n">
        <f aca="false">ASSUMPTIONS!BX46</f>
        <v>0.005</v>
      </c>
      <c r="BZ52" s="63" t="n">
        <f aca="false">ASSUMPTIONS!BY46</f>
        <v>0.005</v>
      </c>
      <c r="CA52" s="63" t="n">
        <f aca="false">ASSUMPTIONS!BZ46</f>
        <v>0.005</v>
      </c>
      <c r="CB52" s="63" t="n">
        <f aca="false">ASSUMPTIONS!CA46</f>
        <v>0.005</v>
      </c>
      <c r="CC52" s="63" t="n">
        <f aca="false">ASSUMPTIONS!CB46</f>
        <v>0.005</v>
      </c>
      <c r="CD52" s="63" t="n">
        <f aca="false">ASSUMPTIONS!CC46</f>
        <v>0.005</v>
      </c>
      <c r="CE52" s="63" t="n">
        <f aca="false">ASSUMPTIONS!CD46</f>
        <v>0.005</v>
      </c>
      <c r="CF52" s="63" t="n">
        <f aca="false">ASSUMPTIONS!CE46</f>
        <v>0.005</v>
      </c>
      <c r="CG52" s="63" t="n">
        <f aca="false">ASSUMPTIONS!CF46</f>
        <v>0.005</v>
      </c>
      <c r="CH52" s="63" t="n">
        <f aca="false">ASSUMPTIONS!CG46</f>
        <v>0.005</v>
      </c>
      <c r="CI52" s="63" t="n">
        <f aca="false">ASSUMPTIONS!CH46</f>
        <v>0.005</v>
      </c>
      <c r="CJ52" s="63" t="n">
        <f aca="false">ASSUMPTIONS!CI46</f>
        <v>0.005</v>
      </c>
      <c r="CK52" s="63" t="n">
        <f aca="false">ASSUMPTIONS!CJ46</f>
        <v>0.005</v>
      </c>
      <c r="CL52" s="63" t="n">
        <f aca="false">ASSUMPTIONS!CK46</f>
        <v>0.005</v>
      </c>
      <c r="CM52" s="63" t="n">
        <f aca="false">ASSUMPTIONS!CL46</f>
        <v>0.005</v>
      </c>
      <c r="CN52" s="63" t="n">
        <f aca="false">ASSUMPTIONS!CM46</f>
        <v>0.005</v>
      </c>
      <c r="CO52" s="63" t="n">
        <f aca="false">ASSUMPTIONS!CN46</f>
        <v>0.005</v>
      </c>
      <c r="CP52" s="63" t="n">
        <f aca="false">ASSUMPTIONS!CO46</f>
        <v>0.005</v>
      </c>
      <c r="CQ52" s="63" t="n">
        <f aca="false">ASSUMPTIONS!CP46</f>
        <v>0.005</v>
      </c>
      <c r="CR52" s="63" t="n">
        <f aca="false">ASSUMPTIONS!CQ46</f>
        <v>0.005</v>
      </c>
      <c r="CS52" s="63" t="n">
        <f aca="false">ASSUMPTIONS!CR46</f>
        <v>0.005</v>
      </c>
      <c r="CT52" s="63" t="n">
        <f aca="false">ASSUMPTIONS!CS46</f>
        <v>0.005</v>
      </c>
      <c r="CU52" s="63" t="n">
        <f aca="false">ASSUMPTIONS!CT46</f>
        <v>0.005</v>
      </c>
      <c r="CV52" s="63" t="n">
        <f aca="false">ASSUMPTIONS!CU46</f>
        <v>0.005</v>
      </c>
      <c r="CW52" s="63" t="n">
        <f aca="false">ASSUMPTIONS!CV46</f>
        <v>0.005</v>
      </c>
    </row>
    <row r="53" customFormat="false" ht="17" hidden="false" customHeight="false" outlineLevel="0" collapsed="false">
      <c r="C53" s="0" t="s">
        <v>116</v>
      </c>
      <c r="D53" s="57" t="n">
        <f aca="false">BENCHMARKS!E41/12</f>
        <v>0.0133333333333333</v>
      </c>
      <c r="F53" s="63" t="n">
        <f aca="false">ASSUMPTIONS!E47</f>
        <v>0.005</v>
      </c>
      <c r="G53" s="63" t="n">
        <f aca="false">ASSUMPTIONS!F47</f>
        <v>0.005</v>
      </c>
      <c r="H53" s="63" t="n">
        <f aca="false">ASSUMPTIONS!G47</f>
        <v>0.005</v>
      </c>
      <c r="I53" s="63" t="n">
        <f aca="false">ASSUMPTIONS!H47</f>
        <v>0.005</v>
      </c>
      <c r="J53" s="63" t="n">
        <f aca="false">ASSUMPTIONS!I47</f>
        <v>0.005</v>
      </c>
      <c r="K53" s="63" t="n">
        <f aca="false">ASSUMPTIONS!J47</f>
        <v>0.005</v>
      </c>
      <c r="L53" s="63" t="n">
        <f aca="false">ASSUMPTIONS!K47</f>
        <v>0.005</v>
      </c>
      <c r="M53" s="63" t="n">
        <f aca="false">ASSUMPTIONS!L47</f>
        <v>0.005</v>
      </c>
      <c r="N53" s="63" t="n">
        <f aca="false">ASSUMPTIONS!M47</f>
        <v>0.005</v>
      </c>
      <c r="O53" s="63" t="n">
        <f aca="false">ASSUMPTIONS!N47</f>
        <v>0.005</v>
      </c>
      <c r="P53" s="63" t="n">
        <f aca="false">ASSUMPTIONS!O47</f>
        <v>0.005</v>
      </c>
      <c r="Q53" s="63" t="n">
        <f aca="false">ASSUMPTIONS!P47</f>
        <v>0.005</v>
      </c>
      <c r="R53" s="63" t="n">
        <f aca="false">ASSUMPTIONS!Q47</f>
        <v>0.005</v>
      </c>
      <c r="S53" s="63" t="n">
        <f aca="false">ASSUMPTIONS!R47</f>
        <v>0.005</v>
      </c>
      <c r="T53" s="63" t="n">
        <f aca="false">ASSUMPTIONS!S47</f>
        <v>0.005</v>
      </c>
      <c r="U53" s="63" t="n">
        <f aca="false">ASSUMPTIONS!T47</f>
        <v>0.005</v>
      </c>
      <c r="V53" s="63" t="n">
        <f aca="false">ASSUMPTIONS!U47</f>
        <v>0.005</v>
      </c>
      <c r="W53" s="63" t="n">
        <f aca="false">ASSUMPTIONS!V47</f>
        <v>0.005</v>
      </c>
      <c r="X53" s="63" t="n">
        <f aca="false">ASSUMPTIONS!W47</f>
        <v>0.005</v>
      </c>
      <c r="Y53" s="63" t="n">
        <f aca="false">ASSUMPTIONS!X47</f>
        <v>0.005</v>
      </c>
      <c r="Z53" s="63" t="n">
        <f aca="false">ASSUMPTIONS!Y47</f>
        <v>0.005</v>
      </c>
      <c r="AA53" s="63" t="n">
        <f aca="false">ASSUMPTIONS!Z47</f>
        <v>0.005</v>
      </c>
      <c r="AB53" s="63" t="n">
        <f aca="false">ASSUMPTIONS!AA47</f>
        <v>0.005</v>
      </c>
      <c r="AC53" s="63" t="n">
        <f aca="false">ASSUMPTIONS!AB47</f>
        <v>0.005</v>
      </c>
      <c r="AD53" s="63" t="n">
        <f aca="false">ASSUMPTIONS!AC47</f>
        <v>0.005</v>
      </c>
      <c r="AE53" s="63" t="n">
        <f aca="false">ASSUMPTIONS!AD47</f>
        <v>0.005</v>
      </c>
      <c r="AF53" s="63" t="n">
        <f aca="false">ASSUMPTIONS!AE47</f>
        <v>0.005</v>
      </c>
      <c r="AG53" s="63" t="n">
        <f aca="false">ASSUMPTIONS!AF47</f>
        <v>0.005</v>
      </c>
      <c r="AH53" s="63" t="n">
        <f aca="false">ASSUMPTIONS!AG47</f>
        <v>0.005</v>
      </c>
      <c r="AI53" s="63" t="n">
        <f aca="false">ASSUMPTIONS!AH47</f>
        <v>0.005</v>
      </c>
      <c r="AJ53" s="63" t="n">
        <f aca="false">ASSUMPTIONS!AI47</f>
        <v>0.005</v>
      </c>
      <c r="AK53" s="63" t="n">
        <f aca="false">ASSUMPTIONS!AJ47</f>
        <v>0.005</v>
      </c>
      <c r="AL53" s="63" t="n">
        <f aca="false">ASSUMPTIONS!AK47</f>
        <v>0.005</v>
      </c>
      <c r="AM53" s="63" t="n">
        <f aca="false">ASSUMPTIONS!AL47</f>
        <v>0.005</v>
      </c>
      <c r="AN53" s="63" t="n">
        <f aca="false">ASSUMPTIONS!AM47</f>
        <v>0.005</v>
      </c>
      <c r="AO53" s="63" t="n">
        <f aca="false">ASSUMPTIONS!AN47</f>
        <v>0.005</v>
      </c>
      <c r="AP53" s="63" t="n">
        <f aca="false">ASSUMPTIONS!AO47</f>
        <v>0.005</v>
      </c>
      <c r="AQ53" s="63" t="n">
        <f aca="false">ASSUMPTIONS!AP47</f>
        <v>0.005</v>
      </c>
      <c r="AR53" s="63" t="n">
        <f aca="false">ASSUMPTIONS!AQ47</f>
        <v>0.005</v>
      </c>
      <c r="AS53" s="63" t="n">
        <f aca="false">ASSUMPTIONS!AR47</f>
        <v>0.005</v>
      </c>
      <c r="AT53" s="63" t="n">
        <f aca="false">ASSUMPTIONS!AS47</f>
        <v>0.005</v>
      </c>
      <c r="AU53" s="63" t="n">
        <f aca="false">ASSUMPTIONS!AT47</f>
        <v>0.005</v>
      </c>
      <c r="AV53" s="63" t="n">
        <f aca="false">ASSUMPTIONS!AU47</f>
        <v>0.005</v>
      </c>
      <c r="AW53" s="63" t="n">
        <f aca="false">ASSUMPTIONS!AV47</f>
        <v>0.005</v>
      </c>
      <c r="AX53" s="63" t="n">
        <f aca="false">ASSUMPTIONS!AW47</f>
        <v>0.005</v>
      </c>
      <c r="AY53" s="63" t="n">
        <f aca="false">ASSUMPTIONS!AX47</f>
        <v>0.005</v>
      </c>
      <c r="AZ53" s="63" t="n">
        <f aca="false">ASSUMPTIONS!AY47</f>
        <v>0.005</v>
      </c>
      <c r="BA53" s="63" t="n">
        <f aca="false">ASSUMPTIONS!AZ47</f>
        <v>0.005</v>
      </c>
      <c r="BB53" s="63" t="n">
        <f aca="false">ASSUMPTIONS!BA47</f>
        <v>0.005</v>
      </c>
      <c r="BC53" s="63" t="n">
        <f aca="false">ASSUMPTIONS!BB47</f>
        <v>0.005</v>
      </c>
      <c r="BD53" s="63" t="n">
        <f aca="false">ASSUMPTIONS!BC47</f>
        <v>0.005</v>
      </c>
      <c r="BE53" s="63" t="n">
        <f aca="false">ASSUMPTIONS!BD47</f>
        <v>0.005</v>
      </c>
      <c r="BF53" s="63" t="n">
        <f aca="false">ASSUMPTIONS!BE47</f>
        <v>0.005</v>
      </c>
      <c r="BG53" s="63" t="n">
        <f aca="false">ASSUMPTIONS!BF47</f>
        <v>0.005</v>
      </c>
      <c r="BH53" s="63" t="n">
        <f aca="false">ASSUMPTIONS!BG47</f>
        <v>0.005</v>
      </c>
      <c r="BI53" s="63" t="n">
        <f aca="false">ASSUMPTIONS!BH47</f>
        <v>0.005</v>
      </c>
      <c r="BJ53" s="63" t="n">
        <f aca="false">ASSUMPTIONS!BI47</f>
        <v>0.005</v>
      </c>
      <c r="BK53" s="63" t="n">
        <f aca="false">ASSUMPTIONS!BJ47</f>
        <v>0.005</v>
      </c>
      <c r="BL53" s="63" t="n">
        <f aca="false">ASSUMPTIONS!BK47</f>
        <v>0.005</v>
      </c>
      <c r="BM53" s="63" t="n">
        <f aca="false">ASSUMPTIONS!BL47</f>
        <v>0.005</v>
      </c>
      <c r="BN53" s="63" t="n">
        <f aca="false">ASSUMPTIONS!BM47</f>
        <v>0.005</v>
      </c>
      <c r="BO53" s="63" t="n">
        <f aca="false">ASSUMPTIONS!BN47</f>
        <v>0.005</v>
      </c>
      <c r="BP53" s="63" t="n">
        <f aca="false">ASSUMPTIONS!BO47</f>
        <v>0.005</v>
      </c>
      <c r="BQ53" s="63" t="n">
        <f aca="false">ASSUMPTIONS!BP47</f>
        <v>0.005</v>
      </c>
      <c r="BR53" s="63" t="n">
        <f aca="false">ASSUMPTIONS!BQ47</f>
        <v>0.005</v>
      </c>
      <c r="BS53" s="63" t="n">
        <f aca="false">ASSUMPTIONS!BR47</f>
        <v>0.005</v>
      </c>
      <c r="BT53" s="63" t="n">
        <f aca="false">ASSUMPTIONS!BS47</f>
        <v>0.005</v>
      </c>
      <c r="BU53" s="63" t="n">
        <f aca="false">ASSUMPTIONS!BT47</f>
        <v>0.005</v>
      </c>
      <c r="BV53" s="63" t="n">
        <f aca="false">ASSUMPTIONS!BU47</f>
        <v>0.005</v>
      </c>
      <c r="BW53" s="63" t="n">
        <f aca="false">ASSUMPTIONS!BV47</f>
        <v>0.005</v>
      </c>
      <c r="BX53" s="63" t="n">
        <f aca="false">ASSUMPTIONS!BW47</f>
        <v>0.005</v>
      </c>
      <c r="BY53" s="63" t="n">
        <f aca="false">ASSUMPTIONS!BX47</f>
        <v>0.005</v>
      </c>
      <c r="BZ53" s="63" t="n">
        <f aca="false">ASSUMPTIONS!BY47</f>
        <v>0.005</v>
      </c>
      <c r="CA53" s="63" t="n">
        <f aca="false">ASSUMPTIONS!BZ47</f>
        <v>0.005</v>
      </c>
      <c r="CB53" s="63" t="n">
        <f aca="false">ASSUMPTIONS!CA47</f>
        <v>0.005</v>
      </c>
      <c r="CC53" s="63" t="n">
        <f aca="false">ASSUMPTIONS!CB47</f>
        <v>0.005</v>
      </c>
      <c r="CD53" s="63" t="n">
        <f aca="false">ASSUMPTIONS!CC47</f>
        <v>0.005</v>
      </c>
      <c r="CE53" s="63" t="n">
        <f aca="false">ASSUMPTIONS!CD47</f>
        <v>0.005</v>
      </c>
      <c r="CF53" s="63" t="n">
        <f aca="false">ASSUMPTIONS!CE47</f>
        <v>0.005</v>
      </c>
      <c r="CG53" s="63" t="n">
        <f aca="false">ASSUMPTIONS!CF47</f>
        <v>0.005</v>
      </c>
      <c r="CH53" s="63" t="n">
        <f aca="false">ASSUMPTIONS!CG47</f>
        <v>0.005</v>
      </c>
      <c r="CI53" s="63" t="n">
        <f aca="false">ASSUMPTIONS!CH47</f>
        <v>0.005</v>
      </c>
      <c r="CJ53" s="63" t="n">
        <f aca="false">ASSUMPTIONS!CI47</f>
        <v>0.005</v>
      </c>
      <c r="CK53" s="63" t="n">
        <f aca="false">ASSUMPTIONS!CJ47</f>
        <v>0.005</v>
      </c>
      <c r="CL53" s="63" t="n">
        <f aca="false">ASSUMPTIONS!CK47</f>
        <v>0.005</v>
      </c>
      <c r="CM53" s="63" t="n">
        <f aca="false">ASSUMPTIONS!CL47</f>
        <v>0.005</v>
      </c>
      <c r="CN53" s="63" t="n">
        <f aca="false">ASSUMPTIONS!CM47</f>
        <v>0.005</v>
      </c>
      <c r="CO53" s="63" t="n">
        <f aca="false">ASSUMPTIONS!CN47</f>
        <v>0.005</v>
      </c>
      <c r="CP53" s="63" t="n">
        <f aca="false">ASSUMPTIONS!CO47</f>
        <v>0.005</v>
      </c>
      <c r="CQ53" s="63" t="n">
        <f aca="false">ASSUMPTIONS!CP47</f>
        <v>0.005</v>
      </c>
      <c r="CR53" s="63" t="n">
        <f aca="false">ASSUMPTIONS!CQ47</f>
        <v>0.005</v>
      </c>
      <c r="CS53" s="63" t="n">
        <f aca="false">ASSUMPTIONS!CR47</f>
        <v>0.005</v>
      </c>
      <c r="CT53" s="63" t="n">
        <f aca="false">ASSUMPTIONS!CS47</f>
        <v>0.005</v>
      </c>
      <c r="CU53" s="63" t="n">
        <f aca="false">ASSUMPTIONS!CT47</f>
        <v>0.005</v>
      </c>
      <c r="CV53" s="63" t="n">
        <f aca="false">ASSUMPTIONS!CU47</f>
        <v>0.005</v>
      </c>
      <c r="CW53" s="63" t="n">
        <f aca="false">ASSUMPTIONS!CV47</f>
        <v>0.005</v>
      </c>
    </row>
    <row r="54" customFormat="false" ht="17" hidden="false" customHeight="false" outlineLevel="0" collapsed="false">
      <c r="C54" s="0" t="s">
        <v>169</v>
      </c>
      <c r="E54" s="59"/>
      <c r="F54" s="64" t="n">
        <f aca="false">IFERROR(((-F14-F15)/F18),"NA")</f>
        <v>0.005</v>
      </c>
      <c r="G54" s="64" t="n">
        <f aca="false">IFERROR(((-G14-G15)/G18),"NA")</f>
        <v>0</v>
      </c>
      <c r="H54" s="64" t="n">
        <f aca="false">IFERROR(((-H14-H15)/H18),"NA")</f>
        <v>0</v>
      </c>
      <c r="I54" s="64" t="n">
        <f aca="false">IFERROR(((-I14-I15)/I18),"NA")</f>
        <v>0</v>
      </c>
      <c r="J54" s="64" t="n">
        <f aca="false">IFERROR(((-J14-J15)/J18),"NA")</f>
        <v>0</v>
      </c>
      <c r="K54" s="64" t="n">
        <f aca="false">IFERROR(((-K14-K15)/K18),"NA")</f>
        <v>0</v>
      </c>
      <c r="L54" s="64" t="n">
        <f aca="false">IFERROR(((-L14-L15)/L18),"NA")</f>
        <v>0</v>
      </c>
      <c r="M54" s="64" t="n">
        <f aca="false">IFERROR(((-M14-M15)/M18),"NA")</f>
        <v>0</v>
      </c>
      <c r="N54" s="64" t="n">
        <f aca="false">IFERROR(((-N14-N15)/N18),"NA")</f>
        <v>0</v>
      </c>
      <c r="O54" s="64" t="n">
        <f aca="false">IFERROR(((-O14-O15)/O18),"NA")</f>
        <v>0</v>
      </c>
      <c r="P54" s="64" t="n">
        <f aca="false">IFERROR(((-P14-P15)/P18),"NA")</f>
        <v>0</v>
      </c>
      <c r="Q54" s="64" t="n">
        <f aca="false">IFERROR(((-Q14-Q15)/Q18),"NA")</f>
        <v>0</v>
      </c>
      <c r="R54" s="64" t="n">
        <f aca="false">IFERROR(((-R14-R15)/R18),"NA")</f>
        <v>0</v>
      </c>
      <c r="S54" s="64" t="n">
        <f aca="false">IFERROR(((-S14-S15)/S18),"NA")</f>
        <v>0</v>
      </c>
      <c r="T54" s="64" t="n">
        <f aca="false">IFERROR(((-T14-T15)/T18),"NA")</f>
        <v>0</v>
      </c>
      <c r="U54" s="64" t="n">
        <f aca="false">IFERROR(((-U14-U15)/U18),"NA")</f>
        <v>0</v>
      </c>
      <c r="V54" s="64" t="n">
        <f aca="false">IFERROR(((-V14-V15)/V18),"NA")</f>
        <v>0</v>
      </c>
      <c r="W54" s="64" t="n">
        <f aca="false">IFERROR(((-W14-W15)/W18),"NA")</f>
        <v>0</v>
      </c>
      <c r="X54" s="64" t="n">
        <f aca="false">IFERROR(((-X14-X15)/X18),"NA")</f>
        <v>0</v>
      </c>
      <c r="Y54" s="64" t="n">
        <f aca="false">IFERROR(((-Y14-Y15)/Y18),"NA")</f>
        <v>0</v>
      </c>
      <c r="Z54" s="64" t="n">
        <f aca="false">IFERROR(((-Z14-Z15)/Z18),"NA")</f>
        <v>0</v>
      </c>
      <c r="AA54" s="64" t="n">
        <f aca="false">IFERROR(((-AA14-AA15)/AA18),"NA")</f>
        <v>0</v>
      </c>
      <c r="AB54" s="64" t="n">
        <f aca="false">IFERROR(((-AB14-AB15)/AB18),"NA")</f>
        <v>0</v>
      </c>
      <c r="AC54" s="64" t="n">
        <f aca="false">IFERROR(((-AC14-AC15)/AC18),"NA")</f>
        <v>0</v>
      </c>
      <c r="AD54" s="64" t="n">
        <f aca="false">IFERROR(((-AD14-AD15)/AD18),"NA")</f>
        <v>0</v>
      </c>
      <c r="AE54" s="64" t="n">
        <f aca="false">IFERROR(((-AE14-AE15)/AE18),"NA")</f>
        <v>0</v>
      </c>
      <c r="AF54" s="64" t="n">
        <f aca="false">IFERROR(((-AF14-AF15)/AF18),"NA")</f>
        <v>0</v>
      </c>
      <c r="AG54" s="64" t="n">
        <f aca="false">IFERROR(((-AG14-AG15)/AG18),"NA")</f>
        <v>0</v>
      </c>
      <c r="AH54" s="64" t="n">
        <f aca="false">IFERROR(((-AH14-AH15)/AH18),"NA")</f>
        <v>0</v>
      </c>
      <c r="AI54" s="64" t="n">
        <f aca="false">IFERROR(((-AI14-AI15)/AI18),"NA")</f>
        <v>0</v>
      </c>
      <c r="AJ54" s="64" t="n">
        <f aca="false">IFERROR(((-AJ14-AJ15)/AJ18),"NA")</f>
        <v>0</v>
      </c>
      <c r="AK54" s="64" t="n">
        <f aca="false">IFERROR(((-AK14-AK15)/AK18),"NA")</f>
        <v>0</v>
      </c>
      <c r="AL54" s="64" t="n">
        <f aca="false">IFERROR(((-AL14-AL15)/AL18),"NA")</f>
        <v>0</v>
      </c>
      <c r="AM54" s="64" t="n">
        <f aca="false">IFERROR(((-AM14-AM15)/AM18),"NA")</f>
        <v>0</v>
      </c>
      <c r="AN54" s="64" t="n">
        <f aca="false">IFERROR(((-AN14-AN15)/AN18),"NA")</f>
        <v>0</v>
      </c>
      <c r="AO54" s="64" t="n">
        <f aca="false">IFERROR(((-AO14-AO15)/AO18),"NA")</f>
        <v>0</v>
      </c>
      <c r="AP54" s="64" t="n">
        <f aca="false">IFERROR(((-AP14-AP15)/AP18),"NA")</f>
        <v>0</v>
      </c>
      <c r="AQ54" s="64" t="n">
        <f aca="false">IFERROR(((-AQ14-AQ15)/AQ18),"NA")</f>
        <v>0</v>
      </c>
      <c r="AR54" s="64" t="n">
        <f aca="false">IFERROR(((-AR14-AR15)/AR18),"NA")</f>
        <v>0</v>
      </c>
      <c r="AS54" s="64" t="n">
        <f aca="false">IFERROR(((-AS14-AS15)/AS18),"NA")</f>
        <v>0</v>
      </c>
      <c r="AT54" s="64" t="n">
        <f aca="false">IFERROR(((-AT14-AT15)/AT18),"NA")</f>
        <v>0</v>
      </c>
      <c r="AU54" s="64" t="n">
        <f aca="false">IFERROR(((-AU14-AU15)/AU18),"NA")</f>
        <v>0</v>
      </c>
      <c r="AV54" s="64" t="n">
        <f aca="false">IFERROR(((-AV14-AV15)/AV18),"NA")</f>
        <v>0</v>
      </c>
      <c r="AW54" s="64" t="n">
        <f aca="false">IFERROR(((-AW14-AW15)/AW18),"NA")</f>
        <v>0</v>
      </c>
      <c r="AX54" s="64" t="n">
        <f aca="false">IFERROR(((-AX14-AX15)/AX18),"NA")</f>
        <v>0</v>
      </c>
      <c r="AY54" s="64" t="n">
        <f aca="false">IFERROR(((-AY14-AY15)/AY18),"NA")</f>
        <v>0</v>
      </c>
      <c r="AZ54" s="64" t="n">
        <f aca="false">IFERROR(((-AZ14-AZ15)/AZ18),"NA")</f>
        <v>0</v>
      </c>
      <c r="BA54" s="64" t="n">
        <f aca="false">IFERROR(((-BA14-BA15)/BA18),"NA")</f>
        <v>0</v>
      </c>
      <c r="BB54" s="64" t="n">
        <f aca="false">IFERROR(((-BB14-BB15)/BB18),"NA")</f>
        <v>0</v>
      </c>
      <c r="BC54" s="64" t="n">
        <f aca="false">IFERROR(((-BC14-BC15)/BC18),"NA")</f>
        <v>0</v>
      </c>
      <c r="BD54" s="64" t="n">
        <f aca="false">IFERROR(((-BD14-BD15)/BD18),"NA")</f>
        <v>0</v>
      </c>
      <c r="BE54" s="64" t="n">
        <f aca="false">IFERROR(((-BE14-BE15)/BE18),"NA")</f>
        <v>0</v>
      </c>
      <c r="BF54" s="64" t="n">
        <f aca="false">IFERROR(((-BF14-BF15)/BF18),"NA")</f>
        <v>0</v>
      </c>
      <c r="BG54" s="64" t="n">
        <f aca="false">IFERROR(((-BG14-BG15)/BG18),"NA")</f>
        <v>0</v>
      </c>
      <c r="BH54" s="64" t="n">
        <f aca="false">IFERROR(((-BH14-BH15)/BH18),"NA")</f>
        <v>0</v>
      </c>
      <c r="BI54" s="64" t="n">
        <f aca="false">IFERROR(((-BI14-BI15)/BI18),"NA")</f>
        <v>0</v>
      </c>
      <c r="BJ54" s="64" t="n">
        <f aca="false">IFERROR(((-BJ14-BJ15)/BJ18),"NA")</f>
        <v>0</v>
      </c>
      <c r="BK54" s="64" t="n">
        <f aca="false">IFERROR(((-BK14-BK15)/BK18),"NA")</f>
        <v>0</v>
      </c>
      <c r="BL54" s="64" t="n">
        <f aca="false">IFERROR(((-BL14-BL15)/BL18),"NA")</f>
        <v>0</v>
      </c>
      <c r="BM54" s="64" t="n">
        <f aca="false">IFERROR(((-BM14-BM15)/BM18),"NA")</f>
        <v>0</v>
      </c>
      <c r="BN54" s="64" t="n">
        <f aca="false">IFERROR(((-BN14-BN15)/BN18),"NA")</f>
        <v>0</v>
      </c>
      <c r="BO54" s="64" t="n">
        <f aca="false">IFERROR(((-BO14-BO15)/BO18),"NA")</f>
        <v>0</v>
      </c>
      <c r="BP54" s="64" t="n">
        <f aca="false">IFERROR(((-BP14-BP15)/BP18),"NA")</f>
        <v>0</v>
      </c>
      <c r="BQ54" s="64" t="n">
        <f aca="false">IFERROR(((-BQ14-BQ15)/BQ18),"NA")</f>
        <v>0</v>
      </c>
      <c r="BR54" s="64" t="n">
        <f aca="false">IFERROR(((-BR14-BR15)/BR18),"NA")</f>
        <v>0</v>
      </c>
      <c r="BS54" s="64" t="n">
        <f aca="false">IFERROR(((-BS14-BS15)/BS18),"NA")</f>
        <v>0</v>
      </c>
      <c r="BT54" s="64" t="n">
        <f aca="false">IFERROR(((-BT14-BT15)/BT18),"NA")</f>
        <v>0</v>
      </c>
      <c r="BU54" s="64" t="n">
        <f aca="false">IFERROR(((-BU14-BU15)/BU18),"NA")</f>
        <v>0</v>
      </c>
      <c r="BV54" s="64" t="n">
        <f aca="false">IFERROR(((-BV14-BV15)/BV18),"NA")</f>
        <v>0</v>
      </c>
      <c r="BW54" s="64" t="n">
        <f aca="false">IFERROR(((-BW14-BW15)/BW18),"NA")</f>
        <v>0</v>
      </c>
      <c r="BX54" s="64" t="n">
        <f aca="false">IFERROR(((-BX14-BX15)/BX18),"NA")</f>
        <v>0</v>
      </c>
      <c r="BY54" s="64" t="n">
        <f aca="false">IFERROR(((-BY14-BY15)/BY18),"NA")</f>
        <v>0</v>
      </c>
      <c r="BZ54" s="64" t="n">
        <f aca="false">IFERROR(((-BZ14-BZ15)/BZ18),"NA")</f>
        <v>0</v>
      </c>
      <c r="CA54" s="64" t="n">
        <f aca="false">IFERROR(((-CA14-CA15)/CA18),"NA")</f>
        <v>0</v>
      </c>
      <c r="CB54" s="64" t="n">
        <f aca="false">IFERROR(((-CB14-CB15)/CB18),"NA")</f>
        <v>0</v>
      </c>
      <c r="CC54" s="64" t="n">
        <f aca="false">IFERROR(((-CC14-CC15)/CC18),"NA")</f>
        <v>0</v>
      </c>
      <c r="CD54" s="64" t="n">
        <f aca="false">IFERROR(((-CD14-CD15)/CD18),"NA")</f>
        <v>0</v>
      </c>
      <c r="CE54" s="64" t="n">
        <f aca="false">IFERROR(((-CE14-CE15)/CE18),"NA")</f>
        <v>0</v>
      </c>
      <c r="CF54" s="64" t="n">
        <f aca="false">IFERROR(((-CF14-CF15)/CF18),"NA")</f>
        <v>0</v>
      </c>
      <c r="CG54" s="64" t="n">
        <f aca="false">IFERROR(((-CG14-CG15)/CG18),"NA")</f>
        <v>0</v>
      </c>
      <c r="CH54" s="64" t="n">
        <f aca="false">IFERROR(((-CH14-CH15)/CH18),"NA")</f>
        <v>0</v>
      </c>
      <c r="CI54" s="64" t="n">
        <f aca="false">IFERROR(((-CI14-CI15)/CI18),"NA")</f>
        <v>0</v>
      </c>
      <c r="CJ54" s="64" t="n">
        <f aca="false">IFERROR(((-CJ14-CJ15)/CJ18),"NA")</f>
        <v>0</v>
      </c>
      <c r="CK54" s="64" t="n">
        <f aca="false">IFERROR(((-CK14-CK15)/CK18),"NA")</f>
        <v>0</v>
      </c>
      <c r="CL54" s="64" t="n">
        <f aca="false">IFERROR(((-CL14-CL15)/CL18),"NA")</f>
        <v>0</v>
      </c>
      <c r="CM54" s="64" t="n">
        <f aca="false">IFERROR(((-CM14-CM15)/CM18),"NA")</f>
        <v>0</v>
      </c>
      <c r="CN54" s="64" t="n">
        <f aca="false">IFERROR(((-CN14-CN15)/CN18),"NA")</f>
        <v>0</v>
      </c>
      <c r="CO54" s="64" t="n">
        <f aca="false">IFERROR(((-CO14-CO15)/CO18),"NA")</f>
        <v>0</v>
      </c>
      <c r="CP54" s="64" t="n">
        <f aca="false">IFERROR(((-CP14-CP15)/CP18),"NA")</f>
        <v>0</v>
      </c>
      <c r="CQ54" s="64" t="n">
        <f aca="false">IFERROR(((-CQ14-CQ15)/CQ18),"NA")</f>
        <v>0</v>
      </c>
      <c r="CR54" s="64" t="n">
        <f aca="false">IFERROR(((-CR14-CR15)/CR18),"NA")</f>
        <v>0</v>
      </c>
      <c r="CS54" s="64" t="n">
        <f aca="false">IFERROR(((-CS14-CS15)/CS18),"NA")</f>
        <v>0</v>
      </c>
      <c r="CT54" s="64" t="n">
        <f aca="false">IFERROR(((-CT14-CT15)/CT18),"NA")</f>
        <v>0</v>
      </c>
      <c r="CU54" s="64" t="n">
        <f aca="false">IFERROR(((-CU14-CU15)/CU18),"NA")</f>
        <v>0</v>
      </c>
      <c r="CV54" s="64" t="n">
        <f aca="false">IFERROR(((-CV14-CV15)/CV18),"NA")</f>
        <v>0</v>
      </c>
      <c r="CW54" s="64" t="n">
        <f aca="false">IFERROR(((-CW14-CW15)/CW18),"NA")</f>
        <v>0</v>
      </c>
    </row>
    <row r="56" customFormat="false" ht="17" hidden="false" customHeight="false" outlineLevel="0" collapsed="false">
      <c r="C56" s="0" t="s">
        <v>170</v>
      </c>
    </row>
    <row r="57" customFormat="false" ht="17" hidden="false" customHeight="false" outlineLevel="0" collapsed="false">
      <c r="C57" s="0" t="s">
        <v>171</v>
      </c>
    </row>
    <row r="59" customFormat="false" ht="17" hidden="false" customHeight="false" outlineLevel="0" collapsed="false">
      <c r="A59" s="0" t="s">
        <v>104</v>
      </c>
      <c r="B59" s="50" t="s">
        <v>172</v>
      </c>
      <c r="C59" s="50"/>
      <c r="D59" s="50"/>
      <c r="E59" s="33" t="n">
        <f aca="false">E$7</f>
        <v>44378</v>
      </c>
      <c r="F59" s="33" t="n">
        <f aca="false">F$7</f>
        <v>44409</v>
      </c>
      <c r="G59" s="33" t="n">
        <f aca="false">G$7</f>
        <v>44440</v>
      </c>
      <c r="H59" s="33" t="n">
        <f aca="false">H$7</f>
        <v>44470</v>
      </c>
      <c r="I59" s="33" t="n">
        <f aca="false">I$7</f>
        <v>44501</v>
      </c>
      <c r="J59" s="33" t="n">
        <f aca="false">J$7</f>
        <v>44531</v>
      </c>
      <c r="K59" s="33" t="n">
        <f aca="false">K$7</f>
        <v>44562</v>
      </c>
      <c r="L59" s="33" t="n">
        <f aca="false">L$7</f>
        <v>44593</v>
      </c>
      <c r="M59" s="33" t="n">
        <f aca="false">M$7</f>
        <v>44621</v>
      </c>
      <c r="N59" s="33" t="n">
        <f aca="false">N$7</f>
        <v>44652</v>
      </c>
      <c r="O59" s="33" t="n">
        <f aca="false">O$7</f>
        <v>44682</v>
      </c>
      <c r="P59" s="33" t="n">
        <f aca="false">P$7</f>
        <v>44713</v>
      </c>
      <c r="Q59" s="33" t="n">
        <f aca="false">Q$7</f>
        <v>44743</v>
      </c>
      <c r="R59" s="33" t="n">
        <f aca="false">R$7</f>
        <v>44774</v>
      </c>
      <c r="S59" s="33" t="n">
        <f aca="false">S$7</f>
        <v>44805</v>
      </c>
      <c r="T59" s="33" t="n">
        <f aca="false">T$7</f>
        <v>44835</v>
      </c>
      <c r="U59" s="33" t="n">
        <f aca="false">U$7</f>
        <v>44866</v>
      </c>
      <c r="V59" s="33" t="n">
        <f aca="false">V$7</f>
        <v>44896</v>
      </c>
      <c r="W59" s="33" t="n">
        <f aca="false">W$7</f>
        <v>44927</v>
      </c>
      <c r="X59" s="33" t="n">
        <f aca="false">X$7</f>
        <v>44958</v>
      </c>
      <c r="Y59" s="33" t="n">
        <f aca="false">Y$7</f>
        <v>44986</v>
      </c>
      <c r="Z59" s="33" t="n">
        <f aca="false">Z$7</f>
        <v>45017</v>
      </c>
      <c r="AA59" s="33" t="n">
        <f aca="false">AA$7</f>
        <v>45047</v>
      </c>
      <c r="AB59" s="33" t="n">
        <f aca="false">AB$7</f>
        <v>45078</v>
      </c>
      <c r="AC59" s="33" t="n">
        <f aca="false">AC$7</f>
        <v>45108</v>
      </c>
      <c r="AD59" s="33" t="n">
        <f aca="false">AD$7</f>
        <v>45139</v>
      </c>
      <c r="AE59" s="33" t="n">
        <f aca="false">AE$7</f>
        <v>45170</v>
      </c>
      <c r="AF59" s="33" t="n">
        <f aca="false">AF$7</f>
        <v>45200</v>
      </c>
      <c r="AG59" s="33" t="n">
        <f aca="false">AG$7</f>
        <v>45231</v>
      </c>
      <c r="AH59" s="33" t="n">
        <f aca="false">AH$7</f>
        <v>45261</v>
      </c>
      <c r="AI59" s="33" t="n">
        <f aca="false">AI$7</f>
        <v>45292</v>
      </c>
      <c r="AJ59" s="33" t="n">
        <f aca="false">AJ$7</f>
        <v>45323</v>
      </c>
      <c r="AK59" s="33" t="n">
        <f aca="false">AK$7</f>
        <v>45352</v>
      </c>
      <c r="AL59" s="33" t="n">
        <f aca="false">AL$7</f>
        <v>45383</v>
      </c>
      <c r="AM59" s="33" t="n">
        <f aca="false">AM$7</f>
        <v>45413</v>
      </c>
      <c r="AN59" s="33" t="n">
        <f aca="false">AN$7</f>
        <v>45444</v>
      </c>
      <c r="AO59" s="33" t="n">
        <f aca="false">AO$7</f>
        <v>45474</v>
      </c>
      <c r="AP59" s="33" t="n">
        <f aca="false">AP$7</f>
        <v>45505</v>
      </c>
      <c r="AQ59" s="33" t="n">
        <f aca="false">AQ$7</f>
        <v>45536</v>
      </c>
      <c r="AR59" s="33" t="n">
        <f aca="false">AR$7</f>
        <v>45566</v>
      </c>
      <c r="AS59" s="33" t="n">
        <f aca="false">AS$7</f>
        <v>45597</v>
      </c>
      <c r="AT59" s="33" t="n">
        <f aca="false">AT$7</f>
        <v>45627</v>
      </c>
      <c r="AU59" s="33" t="n">
        <f aca="false">AU$7</f>
        <v>45658</v>
      </c>
      <c r="AV59" s="33" t="n">
        <f aca="false">AV$7</f>
        <v>45689</v>
      </c>
      <c r="AW59" s="33" t="n">
        <f aca="false">AW$7</f>
        <v>45717</v>
      </c>
      <c r="AX59" s="33" t="n">
        <f aca="false">AX$7</f>
        <v>45748</v>
      </c>
      <c r="AY59" s="33" t="n">
        <f aca="false">AY$7</f>
        <v>45778</v>
      </c>
      <c r="AZ59" s="33" t="n">
        <f aca="false">AZ$7</f>
        <v>45809</v>
      </c>
      <c r="BA59" s="33" t="n">
        <f aca="false">BA$7</f>
        <v>45839</v>
      </c>
      <c r="BB59" s="33" t="n">
        <f aca="false">BB$7</f>
        <v>45870</v>
      </c>
      <c r="BC59" s="33" t="n">
        <f aca="false">BC$7</f>
        <v>45901</v>
      </c>
      <c r="BD59" s="33" t="n">
        <f aca="false">BD$7</f>
        <v>45931</v>
      </c>
      <c r="BE59" s="33" t="n">
        <f aca="false">BE$7</f>
        <v>45962</v>
      </c>
      <c r="BF59" s="33" t="n">
        <f aca="false">BF$7</f>
        <v>45992</v>
      </c>
      <c r="BG59" s="33" t="n">
        <f aca="false">BG$7</f>
        <v>46023</v>
      </c>
      <c r="BH59" s="33" t="n">
        <f aca="false">BH$7</f>
        <v>46054</v>
      </c>
      <c r="BI59" s="33" t="n">
        <f aca="false">BI$7</f>
        <v>46082</v>
      </c>
      <c r="BJ59" s="33" t="n">
        <f aca="false">BJ$7</f>
        <v>46113</v>
      </c>
      <c r="BK59" s="33" t="n">
        <f aca="false">BK$7</f>
        <v>46143</v>
      </c>
      <c r="BL59" s="33" t="n">
        <f aca="false">BL$7</f>
        <v>46174</v>
      </c>
      <c r="BM59" s="33" t="n">
        <f aca="false">BM$7</f>
        <v>46204</v>
      </c>
      <c r="BN59" s="33" t="n">
        <f aca="false">BN$7</f>
        <v>46235</v>
      </c>
      <c r="BO59" s="33" t="n">
        <f aca="false">BO$7</f>
        <v>46266</v>
      </c>
      <c r="BP59" s="33" t="n">
        <f aca="false">BP$7</f>
        <v>46296</v>
      </c>
      <c r="BQ59" s="33" t="n">
        <f aca="false">BQ$7</f>
        <v>46327</v>
      </c>
      <c r="BR59" s="33" t="n">
        <f aca="false">BR$7</f>
        <v>46357</v>
      </c>
      <c r="BS59" s="33" t="n">
        <f aca="false">BS$7</f>
        <v>46388</v>
      </c>
      <c r="BT59" s="33" t="n">
        <f aca="false">BT$7</f>
        <v>46419</v>
      </c>
      <c r="BU59" s="33" t="n">
        <f aca="false">BU$7</f>
        <v>46447</v>
      </c>
      <c r="BV59" s="33" t="n">
        <f aca="false">BV$7</f>
        <v>46478</v>
      </c>
      <c r="BW59" s="33" t="n">
        <f aca="false">BW$7</f>
        <v>46508</v>
      </c>
      <c r="BX59" s="33" t="n">
        <f aca="false">BX$7</f>
        <v>46539</v>
      </c>
      <c r="BY59" s="33" t="n">
        <f aca="false">BY$7</f>
        <v>46569</v>
      </c>
      <c r="BZ59" s="33" t="n">
        <f aca="false">BZ$7</f>
        <v>46600</v>
      </c>
      <c r="CA59" s="33" t="n">
        <f aca="false">CA$7</f>
        <v>46631</v>
      </c>
      <c r="CB59" s="33" t="n">
        <f aca="false">CB$7</f>
        <v>46661</v>
      </c>
      <c r="CC59" s="33" t="n">
        <f aca="false">CC$7</f>
        <v>46692</v>
      </c>
      <c r="CD59" s="33" t="n">
        <f aca="false">CD$7</f>
        <v>46722</v>
      </c>
      <c r="CE59" s="33" t="n">
        <f aca="false">CE$7</f>
        <v>46753</v>
      </c>
      <c r="CF59" s="33" t="n">
        <f aca="false">CF$7</f>
        <v>46784</v>
      </c>
      <c r="CG59" s="33" t="n">
        <f aca="false">CG$7</f>
        <v>46813</v>
      </c>
      <c r="CH59" s="33" t="n">
        <f aca="false">CH$7</f>
        <v>46844</v>
      </c>
      <c r="CI59" s="33" t="n">
        <f aca="false">CI$7</f>
        <v>46874</v>
      </c>
      <c r="CJ59" s="33" t="n">
        <f aca="false">CJ$7</f>
        <v>46905</v>
      </c>
      <c r="CK59" s="33" t="n">
        <f aca="false">CK$7</f>
        <v>46935</v>
      </c>
      <c r="CL59" s="33" t="n">
        <f aca="false">CL$7</f>
        <v>46966</v>
      </c>
      <c r="CM59" s="33" t="n">
        <f aca="false">CM$7</f>
        <v>46997</v>
      </c>
      <c r="CN59" s="33" t="n">
        <f aca="false">CN$7</f>
        <v>47027</v>
      </c>
      <c r="CO59" s="33" t="n">
        <f aca="false">CO$7</f>
        <v>47058</v>
      </c>
      <c r="CP59" s="33" t="n">
        <f aca="false">CP$7</f>
        <v>47088</v>
      </c>
      <c r="CQ59" s="33" t="n">
        <f aca="false">CQ$7</f>
        <v>47119</v>
      </c>
      <c r="CR59" s="33" t="n">
        <f aca="false">CR$7</f>
        <v>47150</v>
      </c>
      <c r="CS59" s="33" t="n">
        <f aca="false">CS$7</f>
        <v>47178</v>
      </c>
      <c r="CT59" s="33" t="n">
        <f aca="false">CT$7</f>
        <v>47209</v>
      </c>
      <c r="CU59" s="33" t="n">
        <f aca="false">CU$7</f>
        <v>47239</v>
      </c>
      <c r="CV59" s="33" t="n">
        <f aca="false">CV$7</f>
        <v>47270</v>
      </c>
      <c r="CW59" s="33" t="n">
        <f aca="false">CW$7</f>
        <v>47300</v>
      </c>
    </row>
    <row r="60" customFormat="false" ht="17" hidden="false" customHeight="false" outlineLevel="0" collapsed="false">
      <c r="C60" s="0" t="s">
        <v>90</v>
      </c>
      <c r="D60" s="48" t="n">
        <f aca="false">(D9*D76/D52)+(D76*(D28*D30))</f>
        <v>186668.766666667</v>
      </c>
      <c r="E60" s="48"/>
      <c r="F60" s="65" t="n">
        <f aca="false">(F9*F76/F52)+(F76*(F28*F30))</f>
        <v>105000</v>
      </c>
      <c r="G60" s="65" t="n">
        <f aca="false">(G9*G76/G52)+(G76*(G28*G30))</f>
        <v>105000</v>
      </c>
      <c r="H60" s="65" t="n">
        <f aca="false">(H9*H76/H52)+(H76*(H28*H30))</f>
        <v>105000</v>
      </c>
      <c r="I60" s="65" t="n">
        <f aca="false">(I9*I76/I52)+(I76*(I28*I30))</f>
        <v>105000</v>
      </c>
      <c r="J60" s="65" t="n">
        <f aca="false">(J9*J76/J52)+(J76*(J28*J30))</f>
        <v>105000</v>
      </c>
      <c r="K60" s="65" t="n">
        <f aca="false">(K9*K76/K52)+(K76*(K28*K30))</f>
        <v>105000</v>
      </c>
      <c r="L60" s="65" t="n">
        <f aca="false">(L9*L76/L52)+(L76*(L28*L30))</f>
        <v>105000</v>
      </c>
      <c r="M60" s="65" t="n">
        <f aca="false">(M9*M76/M52)+(M76*(M28*M30))</f>
        <v>105000</v>
      </c>
      <c r="N60" s="65" t="n">
        <f aca="false">(N9*N76/N52)+(N76*(N28*N30))</f>
        <v>105000</v>
      </c>
      <c r="O60" s="65" t="n">
        <f aca="false">(O9*O76/O52)+(O76*(O28*O30))</f>
        <v>305000</v>
      </c>
      <c r="P60" s="65" t="n">
        <f aca="false">(P9*P76/P52)+(P76*(P28*P30))</f>
        <v>305000</v>
      </c>
      <c r="Q60" s="65" t="n">
        <f aca="false">(Q9*Q76/Q52)+(Q76*(Q28*Q30))</f>
        <v>305000</v>
      </c>
      <c r="R60" s="65" t="n">
        <f aca="false">(R9*R76/R52)+(R76*(R28*R30))</f>
        <v>305000</v>
      </c>
      <c r="S60" s="65" t="n">
        <f aca="false">(S9*S76/S52)+(S76*(S28*S30))</f>
        <v>305000</v>
      </c>
      <c r="T60" s="65" t="n">
        <f aca="false">(T9*T76/T52)+(T76*(T28*T30))</f>
        <v>305000</v>
      </c>
      <c r="U60" s="65" t="n">
        <f aca="false">(U9*U76/U52)+(U76*(U28*U30))</f>
        <v>305000</v>
      </c>
      <c r="V60" s="65" t="n">
        <f aca="false">(V9*V76/V52)+(V76*(V28*V30))</f>
        <v>305000</v>
      </c>
      <c r="W60" s="65" t="n">
        <f aca="false">(W9*W76/W52)+(W76*(W28*W30))</f>
        <v>305000</v>
      </c>
      <c r="X60" s="65" t="n">
        <f aca="false">(X9*X76/X52)+(X76*(X28*X30))</f>
        <v>305000</v>
      </c>
      <c r="Y60" s="65" t="n">
        <f aca="false">(Y9*Y76/Y52)+(Y76*(Y28*Y30))</f>
        <v>305000</v>
      </c>
      <c r="Z60" s="65" t="n">
        <f aca="false">(Z9*Z76/Z52)+(Z76*(Z28*Z30))</f>
        <v>305000</v>
      </c>
      <c r="AA60" s="65" t="n">
        <f aca="false">(AA9*AA76/AA52)+(AA76*(AA28*AA30))</f>
        <v>305000</v>
      </c>
      <c r="AB60" s="65" t="n">
        <f aca="false">(AB9*AB76/AB52)+(AB76*(AB28*AB30))</f>
        <v>305000</v>
      </c>
      <c r="AC60" s="65" t="n">
        <f aca="false">(AC9*AC76/AC52)+(AC76*(AC28*AC30))</f>
        <v>305000</v>
      </c>
      <c r="AD60" s="65" t="n">
        <f aca="false">(AD9*AD76/AD52)+(AD76*(AD28*AD30))</f>
        <v>305000</v>
      </c>
      <c r="AE60" s="65" t="n">
        <f aca="false">(AE9*AE76/AE52)+(AE76*(AE28*AE30))</f>
        <v>305000</v>
      </c>
      <c r="AF60" s="65" t="n">
        <f aca="false">(AF9*AF76/AF52)+(AF76*(AF28*AF30))</f>
        <v>305000</v>
      </c>
      <c r="AG60" s="65" t="n">
        <f aca="false">(AG9*AG76/AG52)+(AG76*(AG28*AG30))</f>
        <v>305000</v>
      </c>
      <c r="AH60" s="65" t="n">
        <f aca="false">(AH9*AH76/AH52)+(AH76*(AH28*AH30))</f>
        <v>305000</v>
      </c>
      <c r="AI60" s="65" t="n">
        <f aca="false">(AI9*AI76/AI52)+(AI76*(AI28*AI30))</f>
        <v>305000</v>
      </c>
      <c r="AJ60" s="65" t="n">
        <f aca="false">(AJ9*AJ76/AJ52)+(AJ76*(AJ28*AJ30))</f>
        <v>305000</v>
      </c>
      <c r="AK60" s="65" t="n">
        <f aca="false">(AK9*AK76/AK52)+(AK76*(AK28*AK30))</f>
        <v>305000</v>
      </c>
      <c r="AL60" s="65" t="n">
        <f aca="false">(AL9*AL76/AL52)+(AL76*(AL28*AL30))</f>
        <v>305000</v>
      </c>
      <c r="AM60" s="65" t="n">
        <f aca="false">(AM9*AM76/AM52)+(AM76*(AM28*AM30))</f>
        <v>305000</v>
      </c>
      <c r="AN60" s="65" t="n">
        <f aca="false">(AN9*AN76/AN52)+(AN76*(AN28*AN30))</f>
        <v>305000</v>
      </c>
      <c r="AO60" s="65" t="n">
        <f aca="false">(AO9*AO76/AO52)+(AO76*(AO28*AO30))</f>
        <v>305000</v>
      </c>
      <c r="AP60" s="65" t="n">
        <f aca="false">(AP9*AP76/AP52)+(AP76*(AP28*AP30))</f>
        <v>305000</v>
      </c>
      <c r="AQ60" s="65" t="n">
        <f aca="false">(AQ9*AQ76/AQ52)+(AQ76*(AQ28*AQ30))</f>
        <v>305000</v>
      </c>
      <c r="AR60" s="65" t="n">
        <f aca="false">(AR9*AR76/AR52)+(AR76*(AR28*AR30))</f>
        <v>305000</v>
      </c>
      <c r="AS60" s="65" t="n">
        <f aca="false">(AS9*AS76/AS52)+(AS76*(AS28*AS30))</f>
        <v>305000</v>
      </c>
      <c r="AT60" s="65" t="n">
        <f aca="false">(AT9*AT76/AT52)+(AT76*(AT28*AT30))</f>
        <v>305000</v>
      </c>
      <c r="AU60" s="65" t="n">
        <f aca="false">(AU9*AU76/AU52)+(AU76*(AU28*AU30))</f>
        <v>305000</v>
      </c>
      <c r="AV60" s="65" t="n">
        <f aca="false">(AV9*AV76/AV52)+(AV76*(AV28*AV30))</f>
        <v>305000</v>
      </c>
      <c r="AW60" s="65" t="n">
        <f aca="false">(AW9*AW76/AW52)+(AW76*(AW28*AW30))</f>
        <v>305000</v>
      </c>
      <c r="AX60" s="65" t="n">
        <f aca="false">(AX9*AX76/AX52)+(AX76*(AX28*AX30))</f>
        <v>305000</v>
      </c>
      <c r="AY60" s="65" t="n">
        <f aca="false">(AY9*AY76/AY52)+(AY76*(AY28*AY30))</f>
        <v>305000</v>
      </c>
      <c r="AZ60" s="65" t="n">
        <f aca="false">(AZ9*AZ76/AZ52)+(AZ76*(AZ28*AZ30))</f>
        <v>305000</v>
      </c>
      <c r="BA60" s="65" t="n">
        <f aca="false">(BA9*BA76/BA52)+(BA76*(BA28*BA30))</f>
        <v>305000</v>
      </c>
      <c r="BB60" s="65" t="n">
        <f aca="false">(BB9*BB76/BB52)+(BB76*(BB28*BB30))</f>
        <v>305000</v>
      </c>
      <c r="BC60" s="65" t="n">
        <f aca="false">(BC9*BC76/BC52)+(BC76*(BC28*BC30))</f>
        <v>305000</v>
      </c>
      <c r="BD60" s="65" t="n">
        <f aca="false">(BD9*BD76/BD52)+(BD76*(BD28*BD30))</f>
        <v>305000</v>
      </c>
      <c r="BE60" s="65" t="n">
        <f aca="false">(BE9*BE76/BE52)+(BE76*(BE28*BE30))</f>
        <v>305000</v>
      </c>
      <c r="BF60" s="65" t="n">
        <f aca="false">(BF9*BF76/BF52)+(BF76*(BF28*BF30))</f>
        <v>305000</v>
      </c>
      <c r="BG60" s="65" t="n">
        <f aca="false">(BG9*BG76/BG52)+(BG76*(BG28*BG30))</f>
        <v>305000</v>
      </c>
      <c r="BH60" s="65" t="n">
        <f aca="false">(BH9*BH76/BH52)+(BH76*(BH28*BH30))</f>
        <v>305000</v>
      </c>
      <c r="BI60" s="65" t="n">
        <f aca="false">(BI9*BI76/BI52)+(BI76*(BI28*BI30))</f>
        <v>305000</v>
      </c>
      <c r="BJ60" s="65" t="n">
        <f aca="false">(BJ9*BJ76/BJ52)+(BJ76*(BJ28*BJ30))</f>
        <v>305000</v>
      </c>
      <c r="BK60" s="65" t="n">
        <f aca="false">(BK9*BK76/BK52)+(BK76*(BK28*BK30))</f>
        <v>305000</v>
      </c>
      <c r="BL60" s="65" t="n">
        <f aca="false">(BL9*BL76/BL52)+(BL76*(BL28*BL30))</f>
        <v>305000</v>
      </c>
      <c r="BM60" s="65" t="n">
        <f aca="false">(BM9*BM76/BM52)+(BM76*(BM28*BM30))</f>
        <v>305000</v>
      </c>
      <c r="BN60" s="65" t="n">
        <f aca="false">(BN9*BN76/BN52)+(BN76*(BN28*BN30))</f>
        <v>305000</v>
      </c>
      <c r="BO60" s="65" t="n">
        <f aca="false">(BO9*BO76/BO52)+(BO76*(BO28*BO30))</f>
        <v>305000</v>
      </c>
      <c r="BP60" s="65" t="n">
        <f aca="false">(BP9*BP76/BP52)+(BP76*(BP28*BP30))</f>
        <v>305000</v>
      </c>
      <c r="BQ60" s="65" t="n">
        <f aca="false">(BQ9*BQ76/BQ52)+(BQ76*(BQ28*BQ30))</f>
        <v>305000</v>
      </c>
      <c r="BR60" s="65" t="n">
        <f aca="false">(BR9*BR76/BR52)+(BR76*(BR28*BR30))</f>
        <v>305000</v>
      </c>
      <c r="BS60" s="65" t="n">
        <f aca="false">(BS9*BS76/BS52)+(BS76*(BS28*BS30))</f>
        <v>305000</v>
      </c>
      <c r="BT60" s="65" t="n">
        <f aca="false">(BT9*BT76/BT52)+(BT76*(BT28*BT30))</f>
        <v>305000</v>
      </c>
      <c r="BU60" s="65" t="n">
        <f aca="false">(BU9*BU76/BU52)+(BU76*(BU28*BU30))</f>
        <v>305000</v>
      </c>
      <c r="BV60" s="65" t="n">
        <f aca="false">(BV9*BV76/BV52)+(BV76*(BV28*BV30))</f>
        <v>305000</v>
      </c>
      <c r="BW60" s="65" t="n">
        <f aca="false">(BW9*BW76/BW52)+(BW76*(BW28*BW30))</f>
        <v>305000</v>
      </c>
      <c r="BX60" s="65" t="n">
        <f aca="false">(BX9*BX76/BX52)+(BX76*(BX28*BX30))</f>
        <v>305000</v>
      </c>
      <c r="BY60" s="65" t="n">
        <f aca="false">(BY9*BY76/BY52)+(BY76*(BY28*BY30))</f>
        <v>305000</v>
      </c>
      <c r="BZ60" s="65" t="n">
        <f aca="false">(BZ9*BZ76/BZ52)+(BZ76*(BZ28*BZ30))</f>
        <v>305000</v>
      </c>
      <c r="CA60" s="65" t="n">
        <f aca="false">(CA9*CA76/CA52)+(CA76*(CA28*CA30))</f>
        <v>305000</v>
      </c>
      <c r="CB60" s="65" t="n">
        <f aca="false">(CB9*CB76/CB52)+(CB76*(CB28*CB30))</f>
        <v>305000</v>
      </c>
      <c r="CC60" s="65" t="n">
        <f aca="false">(CC9*CC76/CC52)+(CC76*(CC28*CC30))</f>
        <v>305000</v>
      </c>
      <c r="CD60" s="65" t="n">
        <f aca="false">(CD9*CD76/CD52)+(CD76*(CD28*CD30))</f>
        <v>305000</v>
      </c>
      <c r="CE60" s="65" t="n">
        <f aca="false">(CE9*CE76/CE52)+(CE76*(CE28*CE30))</f>
        <v>305000</v>
      </c>
      <c r="CF60" s="65" t="n">
        <f aca="false">(CF9*CF76/CF52)+(CF76*(CF28*CF30))</f>
        <v>305000</v>
      </c>
      <c r="CG60" s="65" t="n">
        <f aca="false">(CG9*CG76/CG52)+(CG76*(CG28*CG30))</f>
        <v>305000</v>
      </c>
      <c r="CH60" s="65" t="n">
        <f aca="false">(CH9*CH76/CH52)+(CH76*(CH28*CH30))</f>
        <v>305000</v>
      </c>
      <c r="CI60" s="65" t="n">
        <f aca="false">(CI9*CI76/CI52)+(CI76*(CI28*CI30))</f>
        <v>305000</v>
      </c>
      <c r="CJ60" s="65" t="n">
        <f aca="false">(CJ9*CJ76/CJ52)+(CJ76*(CJ28*CJ30))</f>
        <v>305000</v>
      </c>
      <c r="CK60" s="65" t="n">
        <f aca="false">(CK9*CK76/CK52)+(CK76*(CK28*CK30))</f>
        <v>305000</v>
      </c>
      <c r="CL60" s="65" t="n">
        <f aca="false">(CL9*CL76/CL52)+(CL76*(CL28*CL30))</f>
        <v>305000</v>
      </c>
      <c r="CM60" s="65" t="n">
        <f aca="false">(CM9*CM76/CM52)+(CM76*(CM28*CM30))</f>
        <v>305000</v>
      </c>
      <c r="CN60" s="65" t="n">
        <f aca="false">(CN9*CN76/CN52)+(CN76*(CN28*CN30))</f>
        <v>305000</v>
      </c>
      <c r="CO60" s="65" t="n">
        <f aca="false">(CO9*CO76/CO52)+(CO76*(CO28*CO30))</f>
        <v>305000</v>
      </c>
      <c r="CP60" s="65" t="n">
        <f aca="false">(CP9*CP76/CP52)+(CP76*(CP28*CP30))</f>
        <v>305000</v>
      </c>
      <c r="CQ60" s="65" t="n">
        <f aca="false">(CQ9*CQ76/CQ52)+(CQ76*(CQ28*CQ30))</f>
        <v>305000</v>
      </c>
      <c r="CR60" s="65" t="n">
        <f aca="false">(CR9*CR76/CR52)+(CR76*(CR28*CR30))</f>
        <v>305000</v>
      </c>
      <c r="CS60" s="65" t="n">
        <f aca="false">(CS9*CS76/CS52)+(CS76*(CS28*CS30))</f>
        <v>305000</v>
      </c>
      <c r="CT60" s="65" t="n">
        <f aca="false">(CT9*CT76/CT52)+(CT76*(CT28*CT30))</f>
        <v>305000</v>
      </c>
      <c r="CU60" s="65" t="n">
        <f aca="false">(CU9*CU76/CU52)+(CU76*(CU28*CU30))</f>
        <v>305000</v>
      </c>
      <c r="CV60" s="65" t="n">
        <f aca="false">(CV9*CV76/CV52)+(CV76*(CV28*CV30))</f>
        <v>305000</v>
      </c>
      <c r="CW60" s="65" t="n">
        <f aca="false">(CW9*CW76/CW52)+(CW76*(CW28*CW30))</f>
        <v>305000</v>
      </c>
    </row>
    <row r="61" customFormat="false" ht="17" hidden="false" customHeight="false" outlineLevel="0" collapsed="false">
      <c r="C61" s="0" t="s">
        <v>82</v>
      </c>
      <c r="D61" s="47"/>
      <c r="F61" s="65" t="n">
        <f aca="false">IF(ISERROR(F79/F46*1000),0,F79/F46*1000)</f>
        <v>10000</v>
      </c>
      <c r="G61" s="65" t="n">
        <f aca="false">IF(ISERROR(G79/G46*1000),0,G79/G46*1000)</f>
        <v>10000</v>
      </c>
      <c r="H61" s="65" t="n">
        <f aca="false">IF(ISERROR(H79/H46*1000),0,H79/H46*1000)</f>
        <v>10000</v>
      </c>
      <c r="I61" s="65" t="n">
        <f aca="false">IF(ISERROR(I79/I46*1000),0,I79/I46*1000)</f>
        <v>10000</v>
      </c>
      <c r="J61" s="65" t="n">
        <f aca="false">IF(ISERROR(J79/J46*1000),0,J79/J46*1000)</f>
        <v>10000</v>
      </c>
      <c r="K61" s="65" t="n">
        <f aca="false">IF(ISERROR(K79/K46*1000),0,K79/K46*1000)</f>
        <v>2200</v>
      </c>
      <c r="L61" s="65" t="n">
        <f aca="false">IF(ISERROR(L79/L46*1000),0,L79/L46*1000)</f>
        <v>2200</v>
      </c>
      <c r="M61" s="65" t="n">
        <f aca="false">IF(ISERROR(M79/M46*1000),0,M79/M46*1000)</f>
        <v>2200</v>
      </c>
      <c r="N61" s="65" t="n">
        <f aca="false">IF(ISERROR(N79/N46*1000),0,N79/N46*1000)</f>
        <v>2200</v>
      </c>
      <c r="O61" s="65" t="n">
        <f aca="false">O79/O46*1000</f>
        <v>13100</v>
      </c>
      <c r="P61" s="65" t="n">
        <f aca="false">P79/P46*1000</f>
        <v>7050</v>
      </c>
      <c r="Q61" s="65" t="n">
        <f aca="false">Q79/Q46*1000</f>
        <v>7050</v>
      </c>
      <c r="R61" s="65" t="n">
        <f aca="false">R79/R46*1000</f>
        <v>7050</v>
      </c>
      <c r="S61" s="65" t="n">
        <f aca="false">S79/S46*1000</f>
        <v>7050</v>
      </c>
      <c r="T61" s="65" t="n">
        <f aca="false">T79/T46*1000</f>
        <v>7050</v>
      </c>
      <c r="U61" s="65" t="n">
        <f aca="false">U79/U46*1000</f>
        <v>7050</v>
      </c>
      <c r="V61" s="65" t="n">
        <f aca="false">V79/V46*1000</f>
        <v>7050</v>
      </c>
      <c r="W61" s="65" t="n">
        <f aca="false">W79/W46*1000</f>
        <v>7050</v>
      </c>
      <c r="X61" s="65" t="n">
        <f aca="false">X79/X46*1000</f>
        <v>7050</v>
      </c>
      <c r="Y61" s="65" t="n">
        <f aca="false">Y79/Y46*1000</f>
        <v>7050</v>
      </c>
      <c r="Z61" s="65" t="n">
        <f aca="false">Z79/Z46*1000</f>
        <v>7050</v>
      </c>
      <c r="AA61" s="65" t="n">
        <f aca="false">AA79/AA46*1000</f>
        <v>7050</v>
      </c>
      <c r="AB61" s="65" t="n">
        <f aca="false">AB79/AB46*1000</f>
        <v>7050</v>
      </c>
      <c r="AC61" s="65" t="n">
        <f aca="false">AC79/AC46*1000</f>
        <v>7050</v>
      </c>
      <c r="AD61" s="65" t="n">
        <f aca="false">AD79/AD46*1000</f>
        <v>7050</v>
      </c>
      <c r="AE61" s="65" t="n">
        <f aca="false">AE79/AE46*1000</f>
        <v>7050</v>
      </c>
      <c r="AF61" s="65" t="n">
        <f aca="false">AF79/AF46*1000</f>
        <v>7050</v>
      </c>
      <c r="AG61" s="65" t="n">
        <f aca="false">AG79/AG46*1000</f>
        <v>7050</v>
      </c>
      <c r="AH61" s="65" t="n">
        <f aca="false">AH79/AH46*1000</f>
        <v>7050</v>
      </c>
      <c r="AI61" s="65" t="n">
        <f aca="false">AI79/AI46*1000</f>
        <v>7050</v>
      </c>
      <c r="AJ61" s="65" t="n">
        <f aca="false">AJ79/AJ46*1000</f>
        <v>5033.33333333333</v>
      </c>
      <c r="AK61" s="65" t="n">
        <f aca="false">AK79/AK46*1000</f>
        <v>5033.33333333333</v>
      </c>
      <c r="AL61" s="65" t="n">
        <f aca="false">AL79/AL46*1000</f>
        <v>5033.33333333333</v>
      </c>
      <c r="AM61" s="65" t="n">
        <f aca="false">AM79/AM46*1000</f>
        <v>5033.33333333333</v>
      </c>
      <c r="AN61" s="65" t="n">
        <f aca="false">AN79/AN46*1000</f>
        <v>5033.33333333333</v>
      </c>
      <c r="AO61" s="65" t="n">
        <f aca="false">AO79/AO46*1000</f>
        <v>5033.33333333333</v>
      </c>
      <c r="AP61" s="65" t="n">
        <f aca="false">AP79/AP46*1000</f>
        <v>5033.33333333333</v>
      </c>
      <c r="AQ61" s="65" t="n">
        <f aca="false">AQ79/AQ46*1000</f>
        <v>5033.33333333333</v>
      </c>
      <c r="AR61" s="65" t="n">
        <f aca="false">AR79/AR46*1000</f>
        <v>5033.33333333333</v>
      </c>
      <c r="AS61" s="65" t="n">
        <f aca="false">AS79/AS46*1000</f>
        <v>5033.33333333333</v>
      </c>
      <c r="AT61" s="65" t="n">
        <f aca="false">AT79/AT46*1000</f>
        <v>5033.33333333333</v>
      </c>
      <c r="AU61" s="65" t="n">
        <f aca="false">AU79/AU46*1000</f>
        <v>5033.33333333333</v>
      </c>
      <c r="AV61" s="65" t="n">
        <f aca="false">AV79/AV46*1000</f>
        <v>5033.33333333333</v>
      </c>
      <c r="AW61" s="65" t="n">
        <f aca="false">AW79/AW46*1000</f>
        <v>5033.33333333333</v>
      </c>
      <c r="AX61" s="65" t="n">
        <f aca="false">AX79/AX46*1000</f>
        <v>5033.33333333333</v>
      </c>
      <c r="AY61" s="65" t="n">
        <f aca="false">AY79/AY46*1000</f>
        <v>5033.33333333333</v>
      </c>
      <c r="AZ61" s="65" t="n">
        <f aca="false">AZ79/AZ46*1000</f>
        <v>5033.33333333333</v>
      </c>
      <c r="BA61" s="65" t="n">
        <f aca="false">BA79/BA46*1000</f>
        <v>5033.33333333333</v>
      </c>
      <c r="BB61" s="65" t="n">
        <f aca="false">BB79/BB46*1000</f>
        <v>5033.33333333333</v>
      </c>
      <c r="BC61" s="65" t="n">
        <f aca="false">BC79/BC46*1000</f>
        <v>5033.33333333333</v>
      </c>
      <c r="BD61" s="65" t="n">
        <f aca="false">BD79/BD46*1000</f>
        <v>5033.33333333333</v>
      </c>
      <c r="BE61" s="65" t="n">
        <f aca="false">BE79/BE46*1000</f>
        <v>5033.33333333333</v>
      </c>
      <c r="BF61" s="65" t="n">
        <f aca="false">BF79/BF46*1000</f>
        <v>5033.33333333333</v>
      </c>
      <c r="BG61" s="65" t="n">
        <f aca="false">BG79/BG46*1000</f>
        <v>5033.33333333333</v>
      </c>
      <c r="BH61" s="65" t="n">
        <f aca="false">BH79/BH46*1000</f>
        <v>5033.33333333333</v>
      </c>
      <c r="BI61" s="65" t="n">
        <f aca="false">BI79/BI46*1000</f>
        <v>5033.33333333333</v>
      </c>
      <c r="BJ61" s="65" t="n">
        <f aca="false">BJ79/BJ46*1000</f>
        <v>5033.33333333333</v>
      </c>
      <c r="BK61" s="65" t="n">
        <f aca="false">BK79/BK46*1000</f>
        <v>5033.33333333333</v>
      </c>
      <c r="BL61" s="65" t="n">
        <f aca="false">BL79/BL46*1000</f>
        <v>5033.33333333333</v>
      </c>
      <c r="BM61" s="65" t="n">
        <f aca="false">BM79/BM46*1000</f>
        <v>5033.33333333333</v>
      </c>
      <c r="BN61" s="65" t="n">
        <f aca="false">BN79/BN46*1000</f>
        <v>5033.33333333333</v>
      </c>
      <c r="BO61" s="65" t="n">
        <f aca="false">BO79/BO46*1000</f>
        <v>5033.33333333333</v>
      </c>
      <c r="BP61" s="65" t="n">
        <f aca="false">BP79/BP46*1000</f>
        <v>5033.33333333333</v>
      </c>
      <c r="BQ61" s="65" t="n">
        <f aca="false">BQ79/BQ46*1000</f>
        <v>5033.33333333333</v>
      </c>
      <c r="BR61" s="65" t="n">
        <f aca="false">BR79/BR46*1000</f>
        <v>5033.33333333333</v>
      </c>
      <c r="BS61" s="65" t="n">
        <f aca="false">BS79/BS46*1000</f>
        <v>5033.33333333333</v>
      </c>
      <c r="BT61" s="65" t="n">
        <f aca="false">BT79/BT46*1000</f>
        <v>5033.33333333333</v>
      </c>
      <c r="BU61" s="65" t="n">
        <f aca="false">BU79/BU46*1000</f>
        <v>5033.33333333333</v>
      </c>
      <c r="BV61" s="65" t="n">
        <f aca="false">BV79/BV46*1000</f>
        <v>5033.33333333333</v>
      </c>
      <c r="BW61" s="65" t="n">
        <f aca="false">BW79/BW46*1000</f>
        <v>5033.33333333333</v>
      </c>
      <c r="BX61" s="65" t="n">
        <f aca="false">BX79/BX46*1000</f>
        <v>5033.33333333333</v>
      </c>
      <c r="BY61" s="65" t="n">
        <f aca="false">BY79/BY46*1000</f>
        <v>5033.33333333333</v>
      </c>
      <c r="BZ61" s="65" t="n">
        <f aca="false">BZ79/BZ46*1000</f>
        <v>5033.33333333333</v>
      </c>
      <c r="CA61" s="65" t="n">
        <f aca="false">CA79/CA46*1000</f>
        <v>5033.33333333333</v>
      </c>
      <c r="CB61" s="65" t="n">
        <f aca="false">CB79/CB46*1000</f>
        <v>5033.33333333333</v>
      </c>
      <c r="CC61" s="65" t="n">
        <f aca="false">CC79/CC46*1000</f>
        <v>5033.33333333333</v>
      </c>
      <c r="CD61" s="65" t="n">
        <f aca="false">CD79/CD46*1000</f>
        <v>5033.33333333333</v>
      </c>
      <c r="CE61" s="65" t="n">
        <f aca="false">CE79/CE46*1000</f>
        <v>5033.33333333333</v>
      </c>
      <c r="CF61" s="65" t="n">
        <f aca="false">CF79/CF46*1000</f>
        <v>5033.33333333333</v>
      </c>
      <c r="CG61" s="65" t="n">
        <f aca="false">CG79/CG46*1000</f>
        <v>5033.33333333333</v>
      </c>
      <c r="CH61" s="65" t="n">
        <f aca="false">CH79/CH46*1000</f>
        <v>5033.33333333333</v>
      </c>
      <c r="CI61" s="65" t="n">
        <f aca="false">CI79/CI46*1000</f>
        <v>5033.33333333333</v>
      </c>
      <c r="CJ61" s="65" t="n">
        <f aca="false">CJ79/CJ46*1000</f>
        <v>5033.33333333333</v>
      </c>
      <c r="CK61" s="65" t="n">
        <f aca="false">CK79/CK46*1000</f>
        <v>5033.33333333333</v>
      </c>
      <c r="CL61" s="65" t="n">
        <f aca="false">CL79/CL46*1000</f>
        <v>5033.33333333333</v>
      </c>
      <c r="CM61" s="65" t="n">
        <f aca="false">CM79/CM46*1000</f>
        <v>5033.33333333333</v>
      </c>
      <c r="CN61" s="65" t="n">
        <f aca="false">CN79/CN46*1000</f>
        <v>5033.33333333333</v>
      </c>
      <c r="CO61" s="65" t="n">
        <f aca="false">CO79/CO46*1000</f>
        <v>5033.33333333333</v>
      </c>
      <c r="CP61" s="65" t="n">
        <f aca="false">CP79/CP46*1000</f>
        <v>5033.33333333333</v>
      </c>
      <c r="CQ61" s="65" t="n">
        <f aca="false">CQ79/CQ46*1000</f>
        <v>5033.33333333333</v>
      </c>
      <c r="CR61" s="65" t="n">
        <f aca="false">CR79/CR46*1000</f>
        <v>5033.33333333333</v>
      </c>
      <c r="CS61" s="65" t="n">
        <f aca="false">CS79/CS46*1000</f>
        <v>5033.33333333333</v>
      </c>
      <c r="CT61" s="65" t="n">
        <f aca="false">CT79/CT46*1000</f>
        <v>5033.33333333333</v>
      </c>
      <c r="CU61" s="65" t="n">
        <f aca="false">CU79/CU46*1000</f>
        <v>5033.33333333333</v>
      </c>
      <c r="CV61" s="65" t="n">
        <f aca="false">CV79/CV46*1000</f>
        <v>5033.33333333333</v>
      </c>
      <c r="CW61" s="65" t="n">
        <f aca="false">CW79/CW46*1000</f>
        <v>5033.33333333333</v>
      </c>
    </row>
    <row r="62" customFormat="false" ht="17" hidden="false" customHeight="false" outlineLevel="0" collapsed="false">
      <c r="C62" s="0" t="s">
        <v>173</v>
      </c>
      <c r="D62" s="62" t="n">
        <f aca="false">IF(ISERROR(D60/D61),0,D60/D61)</f>
        <v>0</v>
      </c>
      <c r="F62" s="66" t="n">
        <f aca="false">IF(ISERROR(F60/F61),0,F60/F61)</f>
        <v>10.5</v>
      </c>
      <c r="G62" s="66" t="n">
        <f aca="false">IF(ISERROR(G60/G61),0,G60/G61)</f>
        <v>10.5</v>
      </c>
      <c r="H62" s="66" t="n">
        <f aca="false">IF(ISERROR(H60/H61),0,H60/H61)</f>
        <v>10.5</v>
      </c>
      <c r="I62" s="66" t="n">
        <f aca="false">IF(ISERROR(I60/I61),0,I60/I61)</f>
        <v>10.5</v>
      </c>
      <c r="J62" s="66" t="n">
        <f aca="false">IF(ISERROR(J60/J61),0,J60/J61)</f>
        <v>10.5</v>
      </c>
      <c r="K62" s="66" t="n">
        <f aca="false">IF(ISERROR(K60/K61),0,K60/K61)</f>
        <v>47.7272727272727</v>
      </c>
      <c r="L62" s="66" t="n">
        <f aca="false">IF(ISERROR(L60/L61),0,L60/L61)</f>
        <v>47.7272727272727</v>
      </c>
      <c r="M62" s="66" t="n">
        <f aca="false">IF(ISERROR(M60/M61),0,M60/M61)</f>
        <v>47.7272727272727</v>
      </c>
      <c r="N62" s="66" t="n">
        <f aca="false">IF(ISERROR(N60/N61),0,N60/N61)</f>
        <v>47.7272727272727</v>
      </c>
      <c r="O62" s="66" t="n">
        <f aca="false">O60/O61</f>
        <v>23.2824427480916</v>
      </c>
      <c r="P62" s="66" t="n">
        <f aca="false">P60/P61</f>
        <v>43.2624113475177</v>
      </c>
      <c r="Q62" s="66" t="n">
        <f aca="false">Q60/Q61</f>
        <v>43.2624113475177</v>
      </c>
      <c r="R62" s="66" t="n">
        <f aca="false">R60/R61</f>
        <v>43.2624113475177</v>
      </c>
      <c r="S62" s="66" t="n">
        <f aca="false">S60/S61</f>
        <v>43.2624113475177</v>
      </c>
      <c r="T62" s="66" t="n">
        <f aca="false">T60/T61</f>
        <v>43.2624113475177</v>
      </c>
      <c r="U62" s="66" t="n">
        <f aca="false">U60/U61</f>
        <v>43.2624113475177</v>
      </c>
      <c r="V62" s="66" t="n">
        <f aca="false">V60/V61</f>
        <v>43.2624113475177</v>
      </c>
      <c r="W62" s="66" t="n">
        <f aca="false">W60/W61</f>
        <v>43.2624113475177</v>
      </c>
      <c r="X62" s="66" t="n">
        <f aca="false">X60/X61</f>
        <v>43.2624113475177</v>
      </c>
      <c r="Y62" s="66" t="n">
        <f aca="false">Y60/Y61</f>
        <v>43.2624113475177</v>
      </c>
      <c r="Z62" s="66" t="n">
        <f aca="false">Z60/Z61</f>
        <v>43.2624113475177</v>
      </c>
      <c r="AA62" s="66" t="n">
        <f aca="false">AA60/AA61</f>
        <v>43.2624113475177</v>
      </c>
      <c r="AB62" s="66" t="n">
        <f aca="false">AB60/AB61</f>
        <v>43.2624113475177</v>
      </c>
      <c r="AC62" s="66" t="n">
        <f aca="false">AC60/AC61</f>
        <v>43.2624113475177</v>
      </c>
      <c r="AD62" s="66" t="n">
        <f aca="false">AD60/AD61</f>
        <v>43.2624113475177</v>
      </c>
      <c r="AE62" s="66" t="n">
        <f aca="false">AE60/AE61</f>
        <v>43.2624113475177</v>
      </c>
      <c r="AF62" s="66" t="n">
        <f aca="false">AF60/AF61</f>
        <v>43.2624113475177</v>
      </c>
      <c r="AG62" s="66" t="n">
        <f aca="false">AG60/AG61</f>
        <v>43.2624113475177</v>
      </c>
      <c r="AH62" s="66" t="n">
        <f aca="false">AH60/AH61</f>
        <v>43.2624113475177</v>
      </c>
      <c r="AI62" s="66" t="n">
        <f aca="false">AI60/AI61</f>
        <v>43.2624113475177</v>
      </c>
      <c r="AJ62" s="66" t="n">
        <f aca="false">AJ60/AJ61</f>
        <v>60.5960264900662</v>
      </c>
      <c r="AK62" s="66" t="n">
        <f aca="false">AK60/AK61</f>
        <v>60.5960264900662</v>
      </c>
      <c r="AL62" s="66" t="n">
        <f aca="false">AL60/AL61</f>
        <v>60.5960264900662</v>
      </c>
      <c r="AM62" s="66" t="n">
        <f aca="false">AM60/AM61</f>
        <v>60.5960264900662</v>
      </c>
      <c r="AN62" s="66" t="n">
        <f aca="false">AN60/AN61</f>
        <v>60.5960264900662</v>
      </c>
      <c r="AO62" s="66" t="n">
        <f aca="false">AO60/AO61</f>
        <v>60.5960264900662</v>
      </c>
      <c r="AP62" s="66" t="n">
        <f aca="false">AP60/AP61</f>
        <v>60.5960264900662</v>
      </c>
      <c r="AQ62" s="66" t="n">
        <f aca="false">AQ60/AQ61</f>
        <v>60.5960264900662</v>
      </c>
      <c r="AR62" s="66" t="n">
        <f aca="false">AR60/AR61</f>
        <v>60.5960264900662</v>
      </c>
      <c r="AS62" s="66" t="n">
        <f aca="false">AS60/AS61</f>
        <v>60.5960264900662</v>
      </c>
      <c r="AT62" s="66" t="n">
        <f aca="false">AT60/AT61</f>
        <v>60.5960264900662</v>
      </c>
      <c r="AU62" s="66" t="n">
        <f aca="false">AU60/AU61</f>
        <v>60.5960264900662</v>
      </c>
      <c r="AV62" s="66" t="n">
        <f aca="false">AV60/AV61</f>
        <v>60.5960264900662</v>
      </c>
      <c r="AW62" s="66" t="n">
        <f aca="false">AW60/AW61</f>
        <v>60.5960264900662</v>
      </c>
      <c r="AX62" s="66" t="n">
        <f aca="false">AX60/AX61</f>
        <v>60.5960264900662</v>
      </c>
      <c r="AY62" s="66" t="n">
        <f aca="false">AY60/AY61</f>
        <v>60.5960264900662</v>
      </c>
      <c r="AZ62" s="66" t="n">
        <f aca="false">AZ60/AZ61</f>
        <v>60.5960264900662</v>
      </c>
      <c r="BA62" s="66" t="n">
        <f aca="false">BA60/BA61</f>
        <v>60.5960264900662</v>
      </c>
      <c r="BB62" s="66" t="n">
        <f aca="false">BB60/BB61</f>
        <v>60.5960264900662</v>
      </c>
      <c r="BC62" s="66" t="n">
        <f aca="false">BC60/BC61</f>
        <v>60.5960264900662</v>
      </c>
      <c r="BD62" s="66" t="n">
        <f aca="false">BD60/BD61</f>
        <v>60.5960264900662</v>
      </c>
      <c r="BE62" s="66" t="n">
        <f aca="false">BE60/BE61</f>
        <v>60.5960264900662</v>
      </c>
      <c r="BF62" s="66" t="n">
        <f aca="false">BF60/BF61</f>
        <v>60.5960264900662</v>
      </c>
      <c r="BG62" s="66" t="n">
        <f aca="false">BG60/BG61</f>
        <v>60.5960264900662</v>
      </c>
      <c r="BH62" s="66" t="n">
        <f aca="false">BH60/BH61</f>
        <v>60.5960264900662</v>
      </c>
      <c r="BI62" s="66" t="n">
        <f aca="false">BI60/BI61</f>
        <v>60.5960264900662</v>
      </c>
      <c r="BJ62" s="66" t="n">
        <f aca="false">BJ60/BJ61</f>
        <v>60.5960264900662</v>
      </c>
      <c r="BK62" s="66" t="n">
        <f aca="false">BK60/BK61</f>
        <v>60.5960264900662</v>
      </c>
      <c r="BL62" s="66" t="n">
        <f aca="false">BL60/BL61</f>
        <v>60.5960264900662</v>
      </c>
      <c r="BM62" s="66" t="n">
        <f aca="false">BM60/BM61</f>
        <v>60.5960264900662</v>
      </c>
      <c r="BN62" s="66" t="n">
        <f aca="false">BN60/BN61</f>
        <v>60.5960264900662</v>
      </c>
      <c r="BO62" s="66" t="n">
        <f aca="false">BO60/BO61</f>
        <v>60.5960264900662</v>
      </c>
      <c r="BP62" s="66" t="n">
        <f aca="false">BP60/BP61</f>
        <v>60.5960264900662</v>
      </c>
      <c r="BQ62" s="66" t="n">
        <f aca="false">BQ60/BQ61</f>
        <v>60.5960264900662</v>
      </c>
      <c r="BR62" s="66" t="n">
        <f aca="false">BR60/BR61</f>
        <v>60.5960264900662</v>
      </c>
      <c r="BS62" s="66" t="n">
        <f aca="false">BS60/BS61</f>
        <v>60.5960264900662</v>
      </c>
      <c r="BT62" s="66" t="n">
        <f aca="false">BT60/BT61</f>
        <v>60.5960264900662</v>
      </c>
      <c r="BU62" s="66" t="n">
        <f aca="false">BU60/BU61</f>
        <v>60.5960264900662</v>
      </c>
      <c r="BV62" s="66" t="n">
        <f aca="false">BV60/BV61</f>
        <v>60.5960264900662</v>
      </c>
      <c r="BW62" s="66" t="n">
        <f aca="false">BW60/BW61</f>
        <v>60.5960264900662</v>
      </c>
      <c r="BX62" s="66" t="n">
        <f aca="false">BX60/BX61</f>
        <v>60.5960264900662</v>
      </c>
      <c r="BY62" s="66" t="n">
        <f aca="false">BY60/BY61</f>
        <v>60.5960264900662</v>
      </c>
      <c r="BZ62" s="66" t="n">
        <f aca="false">BZ60/BZ61</f>
        <v>60.5960264900662</v>
      </c>
      <c r="CA62" s="66" t="n">
        <f aca="false">CA60/CA61</f>
        <v>60.5960264900662</v>
      </c>
      <c r="CB62" s="66" t="n">
        <f aca="false">CB60/CB61</f>
        <v>60.5960264900662</v>
      </c>
      <c r="CC62" s="66" t="n">
        <f aca="false">CC60/CC61</f>
        <v>60.5960264900662</v>
      </c>
      <c r="CD62" s="66" t="n">
        <f aca="false">CD60/CD61</f>
        <v>60.5960264900662</v>
      </c>
      <c r="CE62" s="66" t="n">
        <f aca="false">CE60/CE61</f>
        <v>60.5960264900662</v>
      </c>
      <c r="CF62" s="66" t="n">
        <f aca="false">CF60/CF61</f>
        <v>60.5960264900662</v>
      </c>
      <c r="CG62" s="66" t="n">
        <f aca="false">CG60/CG61</f>
        <v>60.5960264900662</v>
      </c>
      <c r="CH62" s="66" t="n">
        <f aca="false">CH60/CH61</f>
        <v>60.5960264900662</v>
      </c>
      <c r="CI62" s="66" t="n">
        <f aca="false">CI60/CI61</f>
        <v>60.5960264900662</v>
      </c>
      <c r="CJ62" s="66" t="n">
        <f aca="false">CJ60/CJ61</f>
        <v>60.5960264900662</v>
      </c>
      <c r="CK62" s="66" t="n">
        <f aca="false">CK60/CK61</f>
        <v>60.5960264900662</v>
      </c>
      <c r="CL62" s="66" t="n">
        <f aca="false">CL60/CL61</f>
        <v>60.5960264900662</v>
      </c>
      <c r="CM62" s="66" t="n">
        <f aca="false">CM60/CM61</f>
        <v>60.5960264900662</v>
      </c>
      <c r="CN62" s="66" t="n">
        <f aca="false">CN60/CN61</f>
        <v>60.5960264900662</v>
      </c>
      <c r="CO62" s="66" t="n">
        <f aca="false">CO60/CO61</f>
        <v>60.5960264900662</v>
      </c>
      <c r="CP62" s="66" t="n">
        <f aca="false">CP60/CP61</f>
        <v>60.5960264900662</v>
      </c>
      <c r="CQ62" s="66" t="n">
        <f aca="false">CQ60/CQ61</f>
        <v>60.5960264900662</v>
      </c>
      <c r="CR62" s="66" t="n">
        <f aca="false">CR60/CR61</f>
        <v>60.5960264900662</v>
      </c>
      <c r="CS62" s="66" t="n">
        <f aca="false">CS60/CS61</f>
        <v>60.5960264900662</v>
      </c>
      <c r="CT62" s="66" t="n">
        <f aca="false">CT60/CT61</f>
        <v>60.5960264900662</v>
      </c>
      <c r="CU62" s="66" t="n">
        <f aca="false">CU60/CU61</f>
        <v>60.5960264900662</v>
      </c>
      <c r="CV62" s="66" t="n">
        <f aca="false">CV60/CV61</f>
        <v>60.5960264900662</v>
      </c>
      <c r="CW62" s="66" t="n">
        <f aca="false">CW60/CW61</f>
        <v>60.5960264900662</v>
      </c>
    </row>
    <row r="63" customFormat="false" ht="17" hidden="false" customHeight="false" outlineLevel="0" collapsed="false">
      <c r="C63" s="0" t="s">
        <v>174</v>
      </c>
      <c r="D63" s="67" t="n">
        <f aca="false">D61/((D9*D76)+((D30*D28)*D76))</f>
        <v>0</v>
      </c>
      <c r="F63" s="66" t="n">
        <f aca="false">F61/((F9*F76)+((F30*F28)*F76))</f>
        <v>1.81818181818182</v>
      </c>
      <c r="G63" s="66" t="n">
        <f aca="false">G61/((G9*G76)+((G30*G28)*G76))</f>
        <v>1.81818181818182</v>
      </c>
      <c r="H63" s="66" t="n">
        <f aca="false">H61/((H9*H76)+((H30*H28)*H76))</f>
        <v>1.81818181818182</v>
      </c>
      <c r="I63" s="66" t="n">
        <f aca="false">I61/((I9*I76)+((I30*I28)*I76))</f>
        <v>1.81818181818182</v>
      </c>
      <c r="J63" s="66" t="n">
        <f aca="false">J61/((J9*J76)+((J30*J28)*J76))</f>
        <v>1.81818181818182</v>
      </c>
      <c r="K63" s="66" t="n">
        <f aca="false">K61/((K9*K76)+((K30*K28)*K76))</f>
        <v>0.4</v>
      </c>
      <c r="L63" s="66" t="n">
        <f aca="false">L61/((L9*L76)+((L30*L28)*L76))</f>
        <v>0.4</v>
      </c>
      <c r="M63" s="66" t="n">
        <f aca="false">M61/((M9*M76)+((M30*M28)*M76))</f>
        <v>0.4</v>
      </c>
      <c r="N63" s="66" t="n">
        <f aca="false">N61/((N9*N76)+((N30*N28)*N76))</f>
        <v>0.4</v>
      </c>
      <c r="O63" s="66" t="n">
        <f aca="false">O61/((O9*O76)+((O30*O28)*O76))</f>
        <v>2.01538461538462</v>
      </c>
      <c r="P63" s="66" t="n">
        <f aca="false">P61/((P9*P76)+((P30*P28)*P76))</f>
        <v>1.08461538461538</v>
      </c>
      <c r="Q63" s="66" t="n">
        <f aca="false">Q61/((Q9*Q76)+((Q30*Q28)*Q76))</f>
        <v>1.08461538461538</v>
      </c>
      <c r="R63" s="66" t="n">
        <f aca="false">R61/((R9*R76)+((R30*R28)*R76))</f>
        <v>1.08461538461538</v>
      </c>
      <c r="S63" s="66" t="n">
        <f aca="false">S61/((S9*S76)+((S30*S28)*S76))</f>
        <v>1.08461538461538</v>
      </c>
      <c r="T63" s="66" t="n">
        <f aca="false">T61/((T9*T76)+((T30*T28)*T76))</f>
        <v>1.08461538461538</v>
      </c>
      <c r="U63" s="66" t="n">
        <f aca="false">U61/((U9*U76)+((U30*U28)*U76))</f>
        <v>1.08461538461538</v>
      </c>
      <c r="V63" s="66" t="n">
        <f aca="false">V61/((V9*V76)+((V30*V28)*V76))</f>
        <v>1.08461538461538</v>
      </c>
      <c r="W63" s="66" t="n">
        <f aca="false">W61/((W9*W76)+((W30*W28)*W76))</f>
        <v>1.08461538461538</v>
      </c>
      <c r="X63" s="66" t="n">
        <f aca="false">X61/((X9*X76)+((X30*X28)*X76))</f>
        <v>1.08461538461538</v>
      </c>
      <c r="Y63" s="66" t="n">
        <f aca="false">Y61/((Y9*Y76)+((Y30*Y28)*Y76))</f>
        <v>1.08461538461538</v>
      </c>
      <c r="Z63" s="66" t="n">
        <f aca="false">Z61/((Z9*Z76)+((Z30*Z28)*Z76))</f>
        <v>1.08461538461538</v>
      </c>
      <c r="AA63" s="66" t="n">
        <f aca="false">AA61/((AA9*AA76)+((AA30*AA28)*AA76))</f>
        <v>1.08461538461538</v>
      </c>
      <c r="AB63" s="66" t="n">
        <f aca="false">AB61/((AB9*AB76)+((AB30*AB28)*AB76))</f>
        <v>1.08461538461538</v>
      </c>
      <c r="AC63" s="66" t="n">
        <f aca="false">AC61/((AC9*AC76)+((AC30*AC28)*AC76))</f>
        <v>1.08461538461538</v>
      </c>
      <c r="AD63" s="66" t="n">
        <f aca="false">AD61/((AD9*AD76)+((AD30*AD28)*AD76))</f>
        <v>1.08461538461538</v>
      </c>
      <c r="AE63" s="66" t="n">
        <f aca="false">AE61/((AE9*AE76)+((AE30*AE28)*AE76))</f>
        <v>1.08461538461538</v>
      </c>
      <c r="AF63" s="66" t="n">
        <f aca="false">AF61/((AF9*AF76)+((AF30*AF28)*AF76))</f>
        <v>1.08461538461538</v>
      </c>
      <c r="AG63" s="66" t="n">
        <f aca="false">AG61/((AG9*AG76)+((AG30*AG28)*AG76))</f>
        <v>1.08461538461538</v>
      </c>
      <c r="AH63" s="66" t="n">
        <f aca="false">AH61/((AH9*AH76)+((AH30*AH28)*AH76))</f>
        <v>1.08461538461538</v>
      </c>
      <c r="AI63" s="66" t="n">
        <f aca="false">AI61/((AI9*AI76)+((AI30*AI28)*AI76))</f>
        <v>1.08461538461538</v>
      </c>
      <c r="AJ63" s="66" t="n">
        <f aca="false">AJ61/((AJ9*AJ76)+((AJ30*AJ28)*AJ76))</f>
        <v>0.774358974358975</v>
      </c>
      <c r="AK63" s="66" t="n">
        <f aca="false">AK61/((AK9*AK76)+((AK30*AK28)*AK76))</f>
        <v>0.774358974358975</v>
      </c>
      <c r="AL63" s="66" t="n">
        <f aca="false">AL61/((AL9*AL76)+((AL30*AL28)*AL76))</f>
        <v>0.774358974358975</v>
      </c>
      <c r="AM63" s="66" t="n">
        <f aca="false">AM61/((AM9*AM76)+((AM30*AM28)*AM76))</f>
        <v>0.774358974358975</v>
      </c>
      <c r="AN63" s="66" t="n">
        <f aca="false">AN61/((AN9*AN76)+((AN30*AN28)*AN76))</f>
        <v>0.774358974358975</v>
      </c>
      <c r="AO63" s="66" t="n">
        <f aca="false">AO61/((AO9*AO76)+((AO30*AO28)*AO76))</f>
        <v>0.774358974358975</v>
      </c>
      <c r="AP63" s="66" t="n">
        <f aca="false">AP61/((AP9*AP76)+((AP30*AP28)*AP76))</f>
        <v>0.774358974358975</v>
      </c>
      <c r="AQ63" s="66" t="n">
        <f aca="false">AQ61/((AQ9*AQ76)+((AQ30*AQ28)*AQ76))</f>
        <v>0.774358974358975</v>
      </c>
      <c r="AR63" s="66" t="n">
        <f aca="false">AR61/((AR9*AR76)+((AR30*AR28)*AR76))</f>
        <v>0.774358974358975</v>
      </c>
      <c r="AS63" s="66" t="n">
        <f aca="false">AS61/((AS9*AS76)+((AS30*AS28)*AS76))</f>
        <v>0.774358974358975</v>
      </c>
      <c r="AT63" s="66" t="n">
        <f aca="false">AT61/((AT9*AT76)+((AT30*AT28)*AT76))</f>
        <v>0.774358974358975</v>
      </c>
      <c r="AU63" s="66" t="n">
        <f aca="false">AU61/((AU9*AU76)+((AU30*AU28)*AU76))</f>
        <v>0.774358974358975</v>
      </c>
      <c r="AV63" s="66" t="n">
        <f aca="false">AV61/((AV9*AV76)+((AV30*AV28)*AV76))</f>
        <v>0.774358974358975</v>
      </c>
      <c r="AW63" s="66" t="n">
        <f aca="false">AW61/((AW9*AW76)+((AW30*AW28)*AW76))</f>
        <v>0.774358974358975</v>
      </c>
      <c r="AX63" s="66" t="n">
        <f aca="false">AX61/((AX9*AX76)+((AX30*AX28)*AX76))</f>
        <v>0.774358974358975</v>
      </c>
      <c r="AY63" s="66" t="n">
        <f aca="false">AY61/((AY9*AY76)+((AY30*AY28)*AY76))</f>
        <v>0.774358974358975</v>
      </c>
      <c r="AZ63" s="66" t="n">
        <f aca="false">AZ61/((AZ9*AZ76)+((AZ30*AZ28)*AZ76))</f>
        <v>0.774358974358975</v>
      </c>
      <c r="BA63" s="66" t="n">
        <f aca="false">BA61/((BA9*BA76)+((BA30*BA28)*BA76))</f>
        <v>0.774358974358975</v>
      </c>
      <c r="BB63" s="66" t="n">
        <f aca="false">BB61/((BB9*BB76)+((BB30*BB28)*BB76))</f>
        <v>0.774358974358975</v>
      </c>
      <c r="BC63" s="66" t="n">
        <f aca="false">BC61/((BC9*BC76)+((BC30*BC28)*BC76))</f>
        <v>0.774358974358975</v>
      </c>
      <c r="BD63" s="66" t="n">
        <f aca="false">BD61/((BD9*BD76)+((BD30*BD28)*BD76))</f>
        <v>0.774358974358975</v>
      </c>
      <c r="BE63" s="66" t="n">
        <f aca="false">BE61/((BE9*BE76)+((BE30*BE28)*BE76))</f>
        <v>0.774358974358975</v>
      </c>
      <c r="BF63" s="66" t="n">
        <f aca="false">BF61/((BF9*BF76)+((BF30*BF28)*BF76))</f>
        <v>0.774358974358975</v>
      </c>
      <c r="BG63" s="66" t="n">
        <f aca="false">BG61/((BG9*BG76)+((BG30*BG28)*BG76))</f>
        <v>0.774358974358975</v>
      </c>
      <c r="BH63" s="66" t="n">
        <f aca="false">BH61/((BH9*BH76)+((BH30*BH28)*BH76))</f>
        <v>0.774358974358975</v>
      </c>
      <c r="BI63" s="66" t="n">
        <f aca="false">BI61/((BI9*BI76)+((BI30*BI28)*BI76))</f>
        <v>0.774358974358975</v>
      </c>
      <c r="BJ63" s="66" t="n">
        <f aca="false">BJ61/((BJ9*BJ76)+((BJ30*BJ28)*BJ76))</f>
        <v>0.774358974358975</v>
      </c>
      <c r="BK63" s="66" t="n">
        <f aca="false">BK61/((BK9*BK76)+((BK30*BK28)*BK76))</f>
        <v>0.774358974358975</v>
      </c>
      <c r="BL63" s="66" t="n">
        <f aca="false">BL61/((BL9*BL76)+((BL30*BL28)*BL76))</f>
        <v>0.774358974358975</v>
      </c>
      <c r="BM63" s="66" t="n">
        <f aca="false">BM61/((BM9*BM76)+((BM30*BM28)*BM76))</f>
        <v>0.774358974358975</v>
      </c>
      <c r="BN63" s="66" t="n">
        <f aca="false">BN61/((BN9*BN76)+((BN30*BN28)*BN76))</f>
        <v>0.774358974358975</v>
      </c>
      <c r="BO63" s="66" t="n">
        <f aca="false">BO61/((BO9*BO76)+((BO30*BO28)*BO76))</f>
        <v>0.774358974358975</v>
      </c>
      <c r="BP63" s="66" t="n">
        <f aca="false">BP61/((BP9*BP76)+((BP30*BP28)*BP76))</f>
        <v>0.774358974358975</v>
      </c>
      <c r="BQ63" s="66" t="n">
        <f aca="false">BQ61/((BQ9*BQ76)+((BQ30*BQ28)*BQ76))</f>
        <v>0.774358974358975</v>
      </c>
      <c r="BR63" s="66" t="n">
        <f aca="false">BR61/((BR9*BR76)+((BR30*BR28)*BR76))</f>
        <v>0.774358974358975</v>
      </c>
      <c r="BS63" s="66" t="n">
        <f aca="false">BS61/((BS9*BS76)+((BS30*BS28)*BS76))</f>
        <v>0.774358974358975</v>
      </c>
      <c r="BT63" s="66" t="n">
        <f aca="false">BT61/((BT9*BT76)+((BT30*BT28)*BT76))</f>
        <v>0.774358974358975</v>
      </c>
      <c r="BU63" s="66" t="n">
        <f aca="false">BU61/((BU9*BU76)+((BU30*BU28)*BU76))</f>
        <v>0.774358974358975</v>
      </c>
      <c r="BV63" s="66" t="n">
        <f aca="false">BV61/((BV9*BV76)+((BV30*BV28)*BV76))</f>
        <v>0.774358974358975</v>
      </c>
      <c r="BW63" s="66" t="n">
        <f aca="false">BW61/((BW9*BW76)+((BW30*BW28)*BW76))</f>
        <v>0.774358974358975</v>
      </c>
      <c r="BX63" s="66" t="n">
        <f aca="false">BX61/((BX9*BX76)+((BX30*BX28)*BX76))</f>
        <v>0.774358974358975</v>
      </c>
      <c r="BY63" s="66" t="n">
        <f aca="false">BY61/((BY9*BY76)+((BY30*BY28)*BY76))</f>
        <v>0.774358974358975</v>
      </c>
      <c r="BZ63" s="66" t="n">
        <f aca="false">BZ61/((BZ9*BZ76)+((BZ30*BZ28)*BZ76))</f>
        <v>0.774358974358975</v>
      </c>
      <c r="CA63" s="66" t="n">
        <f aca="false">CA61/((CA9*CA76)+((CA30*CA28)*CA76))</f>
        <v>0.774358974358975</v>
      </c>
      <c r="CB63" s="66" t="n">
        <f aca="false">CB61/((CB9*CB76)+((CB30*CB28)*CB76))</f>
        <v>0.774358974358975</v>
      </c>
      <c r="CC63" s="66" t="n">
        <f aca="false">CC61/((CC9*CC76)+((CC30*CC28)*CC76))</f>
        <v>0.774358974358975</v>
      </c>
      <c r="CD63" s="66" t="n">
        <f aca="false">CD61/((CD9*CD76)+((CD30*CD28)*CD76))</f>
        <v>0.774358974358975</v>
      </c>
      <c r="CE63" s="66" t="n">
        <f aca="false">CE61/((CE9*CE76)+((CE30*CE28)*CE76))</f>
        <v>0.774358974358975</v>
      </c>
      <c r="CF63" s="66" t="n">
        <f aca="false">CF61/((CF9*CF76)+((CF30*CF28)*CF76))</f>
        <v>0.774358974358975</v>
      </c>
      <c r="CG63" s="66" t="n">
        <f aca="false">CG61/((CG9*CG76)+((CG30*CG28)*CG76))</f>
        <v>0.774358974358975</v>
      </c>
      <c r="CH63" s="66" t="n">
        <f aca="false">CH61/((CH9*CH76)+((CH30*CH28)*CH76))</f>
        <v>0.774358974358975</v>
      </c>
      <c r="CI63" s="66" t="n">
        <f aca="false">CI61/((CI9*CI76)+((CI30*CI28)*CI76))</f>
        <v>0.774358974358975</v>
      </c>
      <c r="CJ63" s="66" t="n">
        <f aca="false">CJ61/((CJ9*CJ76)+((CJ30*CJ28)*CJ76))</f>
        <v>0.774358974358975</v>
      </c>
      <c r="CK63" s="66" t="n">
        <f aca="false">CK61/((CK9*CK76)+((CK30*CK28)*CK76))</f>
        <v>0.774358974358975</v>
      </c>
      <c r="CL63" s="66" t="n">
        <f aca="false">CL61/((CL9*CL76)+((CL30*CL28)*CL76))</f>
        <v>0.774358974358975</v>
      </c>
      <c r="CM63" s="66" t="n">
        <f aca="false">CM61/((CM9*CM76)+((CM30*CM28)*CM76))</f>
        <v>0.774358974358975</v>
      </c>
      <c r="CN63" s="66" t="n">
        <f aca="false">CN61/((CN9*CN76)+((CN30*CN28)*CN76))</f>
        <v>0.774358974358975</v>
      </c>
      <c r="CO63" s="66" t="n">
        <f aca="false">CO61/((CO9*CO76)+((CO30*CO28)*CO76))</f>
        <v>0.774358974358975</v>
      </c>
      <c r="CP63" s="66" t="n">
        <f aca="false">CP61/((CP9*CP76)+((CP30*CP28)*CP76))</f>
        <v>0.774358974358975</v>
      </c>
      <c r="CQ63" s="66" t="n">
        <f aca="false">CQ61/((CQ9*CQ76)+((CQ30*CQ28)*CQ76))</f>
        <v>0.774358974358975</v>
      </c>
      <c r="CR63" s="66" t="n">
        <f aca="false">CR61/((CR9*CR76)+((CR30*CR28)*CR76))</f>
        <v>0.774358974358975</v>
      </c>
      <c r="CS63" s="66" t="n">
        <f aca="false">CS61/((CS9*CS76)+((CS30*CS28)*CS76))</f>
        <v>0.774358974358975</v>
      </c>
      <c r="CT63" s="66" t="n">
        <f aca="false">CT61/((CT9*CT76)+((CT30*CT28)*CT76))</f>
        <v>0.774358974358975</v>
      </c>
      <c r="CU63" s="66" t="n">
        <f aca="false">CU61/((CU9*CU76)+((CU30*CU28)*CU76))</f>
        <v>0.774358974358975</v>
      </c>
      <c r="CV63" s="66" t="n">
        <f aca="false">CV61/((CV9*CV76)+((CV30*CV28)*CV76))</f>
        <v>0.774358974358975</v>
      </c>
      <c r="CW63" s="66" t="n">
        <f aca="false">CW61/((CW9*CW76)+((CW30*CW28)*CW76))</f>
        <v>0.774358974358975</v>
      </c>
    </row>
    <row r="65" customFormat="false" ht="17" hidden="false" customHeight="false" outlineLevel="0" collapsed="false">
      <c r="C65" s="0" t="s">
        <v>175</v>
      </c>
      <c r="F65" s="65" t="n">
        <f aca="false">IF(ISERROR((F79*1000)/F39),0,(F79*1000)/F39)</f>
        <v>10000</v>
      </c>
      <c r="G65" s="65" t="n">
        <f aca="false">IF(ISERROR((G79*1000)/G39),0,(G79*1000)/G39)</f>
        <v>5000</v>
      </c>
      <c r="H65" s="65" t="n">
        <f aca="false">IF(ISERROR((H79*1000)/H39),0,(H79*1000)/H39)</f>
        <v>5000</v>
      </c>
      <c r="I65" s="65" t="n">
        <f aca="false">IF(ISERROR((I79*1000)/I39),0,(I79*1000)/I39)</f>
        <v>5000</v>
      </c>
      <c r="J65" s="65" t="n">
        <f aca="false">IF(ISERROR((J79*1000)/J39),0,(J79*1000)/J39)</f>
        <v>5000</v>
      </c>
      <c r="K65" s="65" t="n">
        <f aca="false">IF(ISERROR((K79*1000)/K39),0,(K79*1000)/K39)</f>
        <v>1100</v>
      </c>
      <c r="L65" s="65" t="n">
        <f aca="false">IF(ISERROR((L79*1000)/L39),0,(L79*1000)/L39)</f>
        <v>1100</v>
      </c>
      <c r="M65" s="65" t="n">
        <f aca="false">IF(ISERROR((M79*1000)/M39),0,(M79*1000)/M39)</f>
        <v>1100</v>
      </c>
      <c r="N65" s="65" t="n">
        <f aca="false">IF(ISERROR((N79*1000)/N39),0,(N79*1000)/N39)</f>
        <v>1100</v>
      </c>
      <c r="O65" s="65" t="n">
        <f aca="false">(O79*1000)/O39</f>
        <v>6550</v>
      </c>
      <c r="P65" s="65" t="n">
        <f aca="false">(P79*1000)/P39</f>
        <v>7050</v>
      </c>
      <c r="Q65" s="65" t="n">
        <f aca="false">(Q79*1000)/Q39</f>
        <v>7050</v>
      </c>
      <c r="R65" s="65" t="n">
        <f aca="false">(R79*1000)/R39</f>
        <v>7050</v>
      </c>
      <c r="S65" s="65" t="n">
        <f aca="false">(S79*1000)/S39</f>
        <v>7050</v>
      </c>
      <c r="T65" s="65" t="n">
        <f aca="false">(T79*1000)/T39</f>
        <v>7050</v>
      </c>
      <c r="U65" s="65" t="n">
        <f aca="false">(U79*1000)/U39</f>
        <v>7050</v>
      </c>
      <c r="V65" s="65" t="n">
        <f aca="false">(V79*1000)/V39</f>
        <v>7050</v>
      </c>
      <c r="W65" s="65" t="n">
        <f aca="false">(W79*1000)/W39</f>
        <v>7050</v>
      </c>
      <c r="X65" s="65" t="n">
        <f aca="false">(X79*1000)/X39</f>
        <v>7050</v>
      </c>
      <c r="Y65" s="65" t="n">
        <f aca="false">(Y79*1000)/Y39</f>
        <v>7050</v>
      </c>
      <c r="Z65" s="65" t="n">
        <f aca="false">(Z79*1000)/Z39</f>
        <v>4700</v>
      </c>
      <c r="AA65" s="65" t="n">
        <f aca="false">(AA79*1000)/AA39</f>
        <v>4700</v>
      </c>
      <c r="AB65" s="65" t="n">
        <f aca="false">(AB79*1000)/AB39</f>
        <v>4700</v>
      </c>
      <c r="AC65" s="65" t="n">
        <f aca="false">(AC79*1000)/AC39</f>
        <v>4700</v>
      </c>
      <c r="AD65" s="65" t="n">
        <f aca="false">(AD79*1000)/AD39</f>
        <v>4700</v>
      </c>
      <c r="AE65" s="65" t="n">
        <f aca="false">(AE79*1000)/AE39</f>
        <v>4700</v>
      </c>
      <c r="AF65" s="65" t="n">
        <f aca="false">(AF79*1000)/AF39</f>
        <v>4700</v>
      </c>
      <c r="AG65" s="65" t="n">
        <f aca="false">(AG79*1000)/AG39</f>
        <v>4700</v>
      </c>
      <c r="AH65" s="65" t="n">
        <f aca="false">(AH79*1000)/AH39</f>
        <v>4700</v>
      </c>
      <c r="AI65" s="65" t="n">
        <f aca="false">(AI79*1000)/AI39</f>
        <v>4700</v>
      </c>
      <c r="AJ65" s="65" t="n">
        <f aca="false">(AJ79*1000)/AJ39</f>
        <v>3775</v>
      </c>
      <c r="AK65" s="65" t="n">
        <f aca="false">(AK79*1000)/AK39</f>
        <v>3775</v>
      </c>
      <c r="AL65" s="65" t="n">
        <f aca="false">(AL79*1000)/AL39</f>
        <v>3775</v>
      </c>
      <c r="AM65" s="65" t="n">
        <f aca="false">(AM79*1000)/AM39</f>
        <v>3775</v>
      </c>
      <c r="AN65" s="65" t="n">
        <f aca="false">(AN79*1000)/AN39</f>
        <v>3775</v>
      </c>
      <c r="AO65" s="65" t="n">
        <f aca="false">(AO79*1000)/AO39</f>
        <v>3775</v>
      </c>
      <c r="AP65" s="65" t="n">
        <f aca="false">(AP79*1000)/AP39</f>
        <v>3775</v>
      </c>
      <c r="AQ65" s="65" t="n">
        <f aca="false">(AQ79*1000)/AQ39</f>
        <v>3775</v>
      </c>
      <c r="AR65" s="65" t="n">
        <f aca="false">(AR79*1000)/AR39</f>
        <v>5033.33333333333</v>
      </c>
      <c r="AS65" s="65" t="n">
        <f aca="false">(AS79*1000)/AS39</f>
        <v>5033.33333333333</v>
      </c>
      <c r="AT65" s="65" t="n">
        <f aca="false">(AT79*1000)/AT39</f>
        <v>5033.33333333333</v>
      </c>
      <c r="AU65" s="65" t="n">
        <f aca="false">(AU79*1000)/AU39</f>
        <v>7550</v>
      </c>
      <c r="AV65" s="65" t="n">
        <f aca="false">(AV79*1000)/AV39</f>
        <v>7550</v>
      </c>
      <c r="AW65" s="65" t="n">
        <f aca="false">(AW79*1000)/AW39</f>
        <v>7550</v>
      </c>
      <c r="AX65" s="65" t="n">
        <f aca="false">(AX79*1000)/AX39</f>
        <v>7550</v>
      </c>
      <c r="AY65" s="65" t="n">
        <f aca="false">(AY79*1000)/AY39</f>
        <v>7550</v>
      </c>
      <c r="AZ65" s="65" t="n">
        <f aca="false">(AZ79*1000)/AZ39</f>
        <v>7550</v>
      </c>
      <c r="BA65" s="65" t="n">
        <f aca="false">(BA79*1000)/BA39</f>
        <v>7550</v>
      </c>
      <c r="BB65" s="65" t="n">
        <f aca="false">(BB79*1000)/BB39</f>
        <v>7550</v>
      </c>
      <c r="BC65" s="65" t="n">
        <f aca="false">(BC79*1000)/BC39</f>
        <v>7550</v>
      </c>
      <c r="BD65" s="65" t="n">
        <f aca="false">(BD79*1000)/BD39</f>
        <v>7550</v>
      </c>
      <c r="BE65" s="65" t="n">
        <f aca="false">(BE79*1000)/BE39</f>
        <v>7550</v>
      </c>
      <c r="BF65" s="65" t="n">
        <f aca="false">(BF79*1000)/BF39</f>
        <v>7550</v>
      </c>
      <c r="BG65" s="65" t="n">
        <f aca="false">(BG79*1000)/BG39</f>
        <v>7550</v>
      </c>
      <c r="BH65" s="65" t="n">
        <f aca="false">(BH79*1000)/BH39</f>
        <v>7550</v>
      </c>
      <c r="BI65" s="65" t="n">
        <f aca="false">(BI79*1000)/BI39</f>
        <v>7550</v>
      </c>
      <c r="BJ65" s="65" t="n">
        <f aca="false">(BJ79*1000)/BJ39</f>
        <v>7550</v>
      </c>
      <c r="BK65" s="65" t="n">
        <f aca="false">(BK79*1000)/BK39</f>
        <v>7550</v>
      </c>
      <c r="BL65" s="65" t="n">
        <f aca="false">(BL79*1000)/BL39</f>
        <v>7550</v>
      </c>
      <c r="BM65" s="65" t="n">
        <f aca="false">(BM79*1000)/BM39</f>
        <v>7550</v>
      </c>
      <c r="BN65" s="65" t="n">
        <f aca="false">(BN79*1000)/BN39</f>
        <v>7550</v>
      </c>
      <c r="BO65" s="65" t="n">
        <f aca="false">(BO79*1000)/BO39</f>
        <v>7550</v>
      </c>
      <c r="BP65" s="65" t="n">
        <f aca="false">(BP79*1000)/BP39</f>
        <v>7550</v>
      </c>
      <c r="BQ65" s="65" t="n">
        <f aca="false">(BQ79*1000)/BQ39</f>
        <v>7550</v>
      </c>
      <c r="BR65" s="65" t="n">
        <f aca="false">(BR79*1000)/BR39</f>
        <v>7550</v>
      </c>
      <c r="BS65" s="65" t="n">
        <f aca="false">(BS79*1000)/BS39</f>
        <v>7550</v>
      </c>
      <c r="BT65" s="65" t="n">
        <f aca="false">(BT79*1000)/BT39</f>
        <v>7550</v>
      </c>
      <c r="BU65" s="65" t="n">
        <f aca="false">(BU79*1000)/BU39</f>
        <v>7550</v>
      </c>
      <c r="BV65" s="65" t="n">
        <f aca="false">(BV79*1000)/BV39</f>
        <v>7550</v>
      </c>
      <c r="BW65" s="65" t="n">
        <f aca="false">(BW79*1000)/BW39</f>
        <v>7550</v>
      </c>
      <c r="BX65" s="65" t="n">
        <f aca="false">(BX79*1000)/BX39</f>
        <v>7550</v>
      </c>
      <c r="BY65" s="65" t="n">
        <f aca="false">(BY79*1000)/BY39</f>
        <v>7550</v>
      </c>
      <c r="BZ65" s="65" t="n">
        <f aca="false">(BZ79*1000)/BZ39</f>
        <v>7550</v>
      </c>
      <c r="CA65" s="65" t="n">
        <f aca="false">(CA79*1000)/CA39</f>
        <v>7550</v>
      </c>
      <c r="CB65" s="65" t="n">
        <f aca="false">(CB79*1000)/CB39</f>
        <v>7550</v>
      </c>
      <c r="CC65" s="65" t="n">
        <f aca="false">(CC79*1000)/CC39</f>
        <v>7550</v>
      </c>
      <c r="CD65" s="65" t="n">
        <f aca="false">(CD79*1000)/CD39</f>
        <v>7550</v>
      </c>
      <c r="CE65" s="65" t="n">
        <f aca="false">(CE79*1000)/CE39</f>
        <v>7550</v>
      </c>
      <c r="CF65" s="65" t="n">
        <f aca="false">(CF79*1000)/CF39</f>
        <v>7550</v>
      </c>
      <c r="CG65" s="65" t="n">
        <f aca="false">(CG79*1000)/CG39</f>
        <v>7550</v>
      </c>
      <c r="CH65" s="65" t="n">
        <f aca="false">(CH79*1000)/CH39</f>
        <v>7550</v>
      </c>
      <c r="CI65" s="65" t="n">
        <f aca="false">(CI79*1000)/CI39</f>
        <v>7550</v>
      </c>
      <c r="CJ65" s="65" t="n">
        <f aca="false">(CJ79*1000)/CJ39</f>
        <v>7550</v>
      </c>
      <c r="CK65" s="65" t="n">
        <f aca="false">(CK79*1000)/CK39</f>
        <v>7550</v>
      </c>
      <c r="CL65" s="65" t="n">
        <f aca="false">(CL79*1000)/CL39</f>
        <v>7550</v>
      </c>
      <c r="CM65" s="65" t="n">
        <f aca="false">(CM79*1000)/CM39</f>
        <v>7550</v>
      </c>
      <c r="CN65" s="65" t="n">
        <f aca="false">(CN79*1000)/CN39</f>
        <v>7550</v>
      </c>
      <c r="CO65" s="65" t="n">
        <f aca="false">(CO79*1000)/CO39</f>
        <v>7550</v>
      </c>
      <c r="CP65" s="65" t="n">
        <f aca="false">(CP79*1000)/CP39</f>
        <v>7550</v>
      </c>
      <c r="CQ65" s="65" t="n">
        <f aca="false">(CQ79*1000)/CQ39</f>
        <v>7550</v>
      </c>
      <c r="CR65" s="65" t="n">
        <f aca="false">(CR79*1000)/CR39</f>
        <v>7550</v>
      </c>
      <c r="CS65" s="65" t="n">
        <f aca="false">(CS79*1000)/CS39</f>
        <v>7550</v>
      </c>
      <c r="CT65" s="65" t="n">
        <f aca="false">(CT79*1000)/CT39</f>
        <v>7550</v>
      </c>
      <c r="CU65" s="65" t="n">
        <f aca="false">(CU79*1000)/CU39</f>
        <v>7550</v>
      </c>
      <c r="CV65" s="65" t="n">
        <f aca="false">(CV79*1000)/CV39</f>
        <v>7550</v>
      </c>
      <c r="CW65" s="65" t="n">
        <f aca="false">(CW79*1000)/CW39</f>
        <v>7550</v>
      </c>
      <c r="CX65" s="65"/>
    </row>
    <row r="66" customFormat="false" ht="17" hidden="false" customHeight="false" outlineLevel="0" collapsed="false">
      <c r="C66" s="0" t="s">
        <v>176</v>
      </c>
      <c r="F66" s="48" t="n">
        <f aca="false">F9*12</f>
        <v>12000</v>
      </c>
      <c r="G66" s="48" t="n">
        <f aca="false">G9*12</f>
        <v>12000</v>
      </c>
      <c r="H66" s="48" t="n">
        <f aca="false">H9*12</f>
        <v>12000</v>
      </c>
      <c r="I66" s="48" t="n">
        <f aca="false">I9*12</f>
        <v>12000</v>
      </c>
      <c r="J66" s="48" t="n">
        <f aca="false">J9*12</f>
        <v>12000</v>
      </c>
      <c r="K66" s="48" t="n">
        <f aca="false">K9*12</f>
        <v>12000</v>
      </c>
      <c r="L66" s="48" t="n">
        <f aca="false">L9*12</f>
        <v>12000</v>
      </c>
      <c r="M66" s="48" t="n">
        <f aca="false">M9*12</f>
        <v>12000</v>
      </c>
      <c r="N66" s="48" t="n">
        <f aca="false">N9*12</f>
        <v>12000</v>
      </c>
      <c r="O66" s="48" t="n">
        <f aca="false">O9*12</f>
        <v>36000</v>
      </c>
      <c r="P66" s="48" t="n">
        <f aca="false">P9*12</f>
        <v>36000</v>
      </c>
      <c r="Q66" s="48" t="n">
        <f aca="false">Q9*12</f>
        <v>36000</v>
      </c>
      <c r="R66" s="48" t="n">
        <f aca="false">R9*12</f>
        <v>36000</v>
      </c>
      <c r="S66" s="48" t="n">
        <f aca="false">S9*12</f>
        <v>36000</v>
      </c>
      <c r="T66" s="48" t="n">
        <f aca="false">T9*12</f>
        <v>36000</v>
      </c>
      <c r="U66" s="48" t="n">
        <f aca="false">U9*12</f>
        <v>36000</v>
      </c>
      <c r="V66" s="48" t="n">
        <f aca="false">V9*12</f>
        <v>36000</v>
      </c>
      <c r="W66" s="48" t="n">
        <f aca="false">W9*12</f>
        <v>36000</v>
      </c>
      <c r="X66" s="48" t="n">
        <f aca="false">X9*12</f>
        <v>36000</v>
      </c>
      <c r="Y66" s="48" t="n">
        <f aca="false">Y9*12</f>
        <v>36000</v>
      </c>
      <c r="Z66" s="48" t="n">
        <f aca="false">Z9*12</f>
        <v>36000</v>
      </c>
      <c r="AA66" s="48" t="n">
        <f aca="false">AA9*12</f>
        <v>36000</v>
      </c>
      <c r="AB66" s="48" t="n">
        <f aca="false">AB9*12</f>
        <v>36000</v>
      </c>
      <c r="AC66" s="48" t="n">
        <f aca="false">AC9*12</f>
        <v>36000</v>
      </c>
      <c r="AD66" s="48" t="n">
        <f aca="false">AD9*12</f>
        <v>36000</v>
      </c>
      <c r="AE66" s="48" t="n">
        <f aca="false">AE9*12</f>
        <v>36000</v>
      </c>
      <c r="AF66" s="48" t="n">
        <f aca="false">AF9*12</f>
        <v>36000</v>
      </c>
      <c r="AG66" s="48" t="n">
        <f aca="false">AG9*12</f>
        <v>36000</v>
      </c>
      <c r="AH66" s="48" t="n">
        <f aca="false">AH9*12</f>
        <v>36000</v>
      </c>
      <c r="AI66" s="48" t="n">
        <f aca="false">AI9*12</f>
        <v>36000</v>
      </c>
      <c r="AJ66" s="48" t="n">
        <f aca="false">AJ9*12</f>
        <v>36000</v>
      </c>
      <c r="AK66" s="48" t="n">
        <f aca="false">AK9*12</f>
        <v>36000</v>
      </c>
      <c r="AL66" s="48" t="n">
        <f aca="false">AL9*12</f>
        <v>36000</v>
      </c>
      <c r="AM66" s="48" t="n">
        <f aca="false">AM9*12</f>
        <v>36000</v>
      </c>
      <c r="AN66" s="48" t="n">
        <f aca="false">AN9*12</f>
        <v>36000</v>
      </c>
      <c r="AO66" s="48" t="n">
        <f aca="false">AO9*12</f>
        <v>36000</v>
      </c>
      <c r="AP66" s="48" t="n">
        <f aca="false">AP9*12</f>
        <v>36000</v>
      </c>
      <c r="AQ66" s="48" t="n">
        <f aca="false">AQ9*12</f>
        <v>36000</v>
      </c>
      <c r="AR66" s="48" t="n">
        <f aca="false">AR9*12</f>
        <v>36000</v>
      </c>
      <c r="AS66" s="48" t="n">
        <f aca="false">AS9*12</f>
        <v>36000</v>
      </c>
      <c r="AT66" s="48" t="n">
        <f aca="false">AT9*12</f>
        <v>36000</v>
      </c>
      <c r="AU66" s="48" t="n">
        <f aca="false">AU9*12</f>
        <v>36000</v>
      </c>
      <c r="AV66" s="48" t="n">
        <f aca="false">AV9*12</f>
        <v>36000</v>
      </c>
      <c r="AW66" s="48" t="n">
        <f aca="false">AW9*12</f>
        <v>36000</v>
      </c>
      <c r="AX66" s="48" t="n">
        <f aca="false">AX9*12</f>
        <v>36000</v>
      </c>
      <c r="AY66" s="48" t="n">
        <f aca="false">AY9*12</f>
        <v>36000</v>
      </c>
      <c r="AZ66" s="48" t="n">
        <f aca="false">AZ9*12</f>
        <v>36000</v>
      </c>
      <c r="BA66" s="48" t="n">
        <f aca="false">BA9*12</f>
        <v>36000</v>
      </c>
      <c r="BB66" s="48" t="n">
        <f aca="false">BB9*12</f>
        <v>36000</v>
      </c>
      <c r="BC66" s="48" t="n">
        <f aca="false">BC9*12</f>
        <v>36000</v>
      </c>
      <c r="BD66" s="48" t="n">
        <f aca="false">BD9*12</f>
        <v>36000</v>
      </c>
      <c r="BE66" s="48" t="n">
        <f aca="false">BE9*12</f>
        <v>36000</v>
      </c>
      <c r="BF66" s="48" t="n">
        <f aca="false">BF9*12</f>
        <v>36000</v>
      </c>
      <c r="BG66" s="48" t="n">
        <f aca="false">BG9*12</f>
        <v>36000</v>
      </c>
      <c r="BH66" s="48" t="n">
        <f aca="false">BH9*12</f>
        <v>36000</v>
      </c>
      <c r="BI66" s="48" t="n">
        <f aca="false">BI9*12</f>
        <v>36000</v>
      </c>
      <c r="BJ66" s="48" t="n">
        <f aca="false">BJ9*12</f>
        <v>36000</v>
      </c>
      <c r="BK66" s="48" t="n">
        <f aca="false">BK9*12</f>
        <v>36000</v>
      </c>
      <c r="BL66" s="48" t="n">
        <f aca="false">BL9*12</f>
        <v>36000</v>
      </c>
      <c r="BM66" s="48" t="n">
        <f aca="false">BM9*12</f>
        <v>36000</v>
      </c>
      <c r="BN66" s="48" t="n">
        <f aca="false">BN9*12</f>
        <v>36000</v>
      </c>
      <c r="BO66" s="48" t="n">
        <f aca="false">BO9*12</f>
        <v>36000</v>
      </c>
      <c r="BP66" s="48" t="n">
        <f aca="false">BP9*12</f>
        <v>36000</v>
      </c>
      <c r="BQ66" s="48" t="n">
        <f aca="false">BQ9*12</f>
        <v>36000</v>
      </c>
      <c r="BR66" s="48" t="n">
        <f aca="false">BR9*12</f>
        <v>36000</v>
      </c>
      <c r="BS66" s="48" t="n">
        <f aca="false">BS9*12</f>
        <v>36000</v>
      </c>
      <c r="BT66" s="48" t="n">
        <f aca="false">BT9*12</f>
        <v>36000</v>
      </c>
      <c r="BU66" s="48" t="n">
        <f aca="false">BU9*12</f>
        <v>36000</v>
      </c>
      <c r="BV66" s="48" t="n">
        <f aca="false">BV9*12</f>
        <v>36000</v>
      </c>
      <c r="BW66" s="48" t="n">
        <f aca="false">BW9*12</f>
        <v>36000</v>
      </c>
      <c r="BX66" s="48" t="n">
        <f aca="false">BX9*12</f>
        <v>36000</v>
      </c>
      <c r="BY66" s="48" t="n">
        <f aca="false">BY9*12</f>
        <v>36000</v>
      </c>
      <c r="BZ66" s="48" t="n">
        <f aca="false">BZ9*12</f>
        <v>36000</v>
      </c>
      <c r="CA66" s="48" t="n">
        <f aca="false">CA9*12</f>
        <v>36000</v>
      </c>
      <c r="CB66" s="48" t="n">
        <f aca="false">CB9*12</f>
        <v>36000</v>
      </c>
      <c r="CC66" s="48" t="n">
        <f aca="false">CC9*12</f>
        <v>36000</v>
      </c>
      <c r="CD66" s="48" t="n">
        <f aca="false">CD9*12</f>
        <v>36000</v>
      </c>
      <c r="CE66" s="48" t="n">
        <f aca="false">CE9*12</f>
        <v>36000</v>
      </c>
      <c r="CF66" s="48" t="n">
        <f aca="false">CF9*12</f>
        <v>36000</v>
      </c>
      <c r="CG66" s="48" t="n">
        <f aca="false">CG9*12</f>
        <v>36000</v>
      </c>
      <c r="CH66" s="48" t="n">
        <f aca="false">CH9*12</f>
        <v>36000</v>
      </c>
      <c r="CI66" s="48" t="n">
        <f aca="false">CI9*12</f>
        <v>36000</v>
      </c>
      <c r="CJ66" s="48" t="n">
        <f aca="false">CJ9*12</f>
        <v>36000</v>
      </c>
      <c r="CK66" s="48" t="n">
        <f aca="false">CK9*12</f>
        <v>36000</v>
      </c>
      <c r="CL66" s="48" t="n">
        <f aca="false">CL9*12</f>
        <v>36000</v>
      </c>
      <c r="CM66" s="48" t="n">
        <f aca="false">CM9*12</f>
        <v>36000</v>
      </c>
      <c r="CN66" s="48" t="n">
        <f aca="false">CN9*12</f>
        <v>36000</v>
      </c>
      <c r="CO66" s="48" t="n">
        <f aca="false">CO9*12</f>
        <v>36000</v>
      </c>
      <c r="CP66" s="48" t="n">
        <f aca="false">CP9*12</f>
        <v>36000</v>
      </c>
      <c r="CQ66" s="48" t="n">
        <f aca="false">CQ9*12</f>
        <v>36000</v>
      </c>
      <c r="CR66" s="48" t="n">
        <f aca="false">CR9*12</f>
        <v>36000</v>
      </c>
      <c r="CS66" s="48" t="n">
        <f aca="false">CS9*12</f>
        <v>36000</v>
      </c>
      <c r="CT66" s="48" t="n">
        <f aca="false">CT9*12</f>
        <v>36000</v>
      </c>
      <c r="CU66" s="48" t="n">
        <f aca="false">CU9*12</f>
        <v>36000</v>
      </c>
      <c r="CV66" s="48" t="n">
        <f aca="false">CV9*12</f>
        <v>36000</v>
      </c>
      <c r="CW66" s="48" t="n">
        <f aca="false">CW9*12</f>
        <v>36000</v>
      </c>
    </row>
    <row r="67" customFormat="false" ht="17" hidden="false" customHeight="false" outlineLevel="0" collapsed="false">
      <c r="C67" s="0" t="s">
        <v>177</v>
      </c>
      <c r="F67" s="68" t="n">
        <f aca="false">IF(ISERROR(F61/F66),0,F61/F66)</f>
        <v>0.833333333333333</v>
      </c>
      <c r="G67" s="68" t="n">
        <f aca="false">IF(ISERROR(G61/G66),0,G61/G66)</f>
        <v>0.833333333333333</v>
      </c>
      <c r="H67" s="68" t="n">
        <f aca="false">IF(ISERROR(H61/H66),0,H61/H66)</f>
        <v>0.833333333333333</v>
      </c>
      <c r="I67" s="68" t="n">
        <f aca="false">IF(ISERROR(I61/I66),0,I61/I66)</f>
        <v>0.833333333333333</v>
      </c>
      <c r="J67" s="68" t="n">
        <f aca="false">IF(ISERROR(J61/J66),0,J61/J66)</f>
        <v>0.833333333333333</v>
      </c>
      <c r="K67" s="68" t="n">
        <f aca="false">IF(ISERROR(K61/K66),0,K61/K66)</f>
        <v>0.183333333333333</v>
      </c>
      <c r="L67" s="68" t="n">
        <f aca="false">IF(ISERROR(L61/L66),0,L61/L66)</f>
        <v>0.183333333333333</v>
      </c>
      <c r="M67" s="68" t="n">
        <f aca="false">IF(ISERROR(M61/M66),0,M61/M66)</f>
        <v>0.183333333333333</v>
      </c>
      <c r="N67" s="68" t="n">
        <f aca="false">IF(ISERROR(N61/N66),0,N61/N66)</f>
        <v>0.183333333333333</v>
      </c>
      <c r="O67" s="68" t="n">
        <f aca="false">IF(ISERROR(O61/O66),0,O61/O66)</f>
        <v>0.363888888888889</v>
      </c>
      <c r="P67" s="68" t="n">
        <f aca="false">P61/P66</f>
        <v>0.195833333333333</v>
      </c>
      <c r="Q67" s="68" t="n">
        <f aca="false">Q61/Q66</f>
        <v>0.195833333333333</v>
      </c>
      <c r="R67" s="68" t="n">
        <f aca="false">R61/R66</f>
        <v>0.195833333333333</v>
      </c>
      <c r="S67" s="68" t="n">
        <f aca="false">S61/S66</f>
        <v>0.195833333333333</v>
      </c>
      <c r="T67" s="68" t="n">
        <f aca="false">T61/T66</f>
        <v>0.195833333333333</v>
      </c>
      <c r="U67" s="68" t="n">
        <f aca="false">U61/U66</f>
        <v>0.195833333333333</v>
      </c>
      <c r="V67" s="68" t="n">
        <f aca="false">V61/V66</f>
        <v>0.195833333333333</v>
      </c>
      <c r="W67" s="68" t="n">
        <f aca="false">W61/W66</f>
        <v>0.195833333333333</v>
      </c>
      <c r="X67" s="68" t="n">
        <f aca="false">X61/X66</f>
        <v>0.195833333333333</v>
      </c>
      <c r="Y67" s="68" t="n">
        <f aca="false">Y61/Y66</f>
        <v>0.195833333333333</v>
      </c>
      <c r="Z67" s="68" t="n">
        <f aca="false">Z61/Z66</f>
        <v>0.195833333333333</v>
      </c>
      <c r="AA67" s="68" t="n">
        <f aca="false">AA61/AA66</f>
        <v>0.195833333333333</v>
      </c>
      <c r="AB67" s="68" t="n">
        <f aca="false">AB61/AB66</f>
        <v>0.195833333333333</v>
      </c>
      <c r="AC67" s="68" t="n">
        <f aca="false">AC61/AC66</f>
        <v>0.195833333333333</v>
      </c>
      <c r="AD67" s="68" t="n">
        <f aca="false">AD61/AD66</f>
        <v>0.195833333333333</v>
      </c>
      <c r="AE67" s="68" t="n">
        <f aca="false">AE61/AE66</f>
        <v>0.195833333333333</v>
      </c>
      <c r="AF67" s="68" t="n">
        <f aca="false">AF61/AF66</f>
        <v>0.195833333333333</v>
      </c>
      <c r="AG67" s="68" t="n">
        <f aca="false">AG61/AG66</f>
        <v>0.195833333333333</v>
      </c>
      <c r="AH67" s="68" t="n">
        <f aca="false">AH61/AH66</f>
        <v>0.195833333333333</v>
      </c>
      <c r="AI67" s="68" t="n">
        <f aca="false">AI61/AI66</f>
        <v>0.195833333333333</v>
      </c>
      <c r="AJ67" s="68" t="n">
        <f aca="false">AJ61/AJ66</f>
        <v>0.139814814814815</v>
      </c>
      <c r="AK67" s="68" t="n">
        <f aca="false">AK61/AK66</f>
        <v>0.139814814814815</v>
      </c>
      <c r="AL67" s="68" t="n">
        <f aca="false">AL61/AL66</f>
        <v>0.139814814814815</v>
      </c>
      <c r="AM67" s="68" t="n">
        <f aca="false">AM61/AM66</f>
        <v>0.139814814814815</v>
      </c>
      <c r="AN67" s="68" t="n">
        <f aca="false">AN61/AN66</f>
        <v>0.139814814814815</v>
      </c>
      <c r="AO67" s="68" t="n">
        <f aca="false">AO61/AO66</f>
        <v>0.139814814814815</v>
      </c>
      <c r="AP67" s="68" t="n">
        <f aca="false">AP61/AP66</f>
        <v>0.139814814814815</v>
      </c>
      <c r="AQ67" s="68" t="n">
        <f aca="false">AQ61/AQ66</f>
        <v>0.139814814814815</v>
      </c>
      <c r="AR67" s="68" t="n">
        <f aca="false">AR61/AR66</f>
        <v>0.139814814814815</v>
      </c>
      <c r="AS67" s="68" t="n">
        <f aca="false">AS61/AS66</f>
        <v>0.139814814814815</v>
      </c>
      <c r="AT67" s="68" t="n">
        <f aca="false">AT61/AT66</f>
        <v>0.139814814814815</v>
      </c>
      <c r="AU67" s="68" t="n">
        <f aca="false">AU61/AU66</f>
        <v>0.139814814814815</v>
      </c>
      <c r="AV67" s="68" t="n">
        <f aca="false">AV61/AV66</f>
        <v>0.139814814814815</v>
      </c>
      <c r="AW67" s="68" t="n">
        <f aca="false">AW61/AW66</f>
        <v>0.139814814814815</v>
      </c>
      <c r="AX67" s="68" t="n">
        <f aca="false">AX61/AX66</f>
        <v>0.139814814814815</v>
      </c>
      <c r="AY67" s="68" t="n">
        <f aca="false">AY61/AY66</f>
        <v>0.139814814814815</v>
      </c>
      <c r="AZ67" s="68" t="n">
        <f aca="false">AZ61/AZ66</f>
        <v>0.139814814814815</v>
      </c>
      <c r="BA67" s="68" t="n">
        <f aca="false">BA61/BA66</f>
        <v>0.139814814814815</v>
      </c>
      <c r="BB67" s="68" t="n">
        <f aca="false">BB61/BB66</f>
        <v>0.139814814814815</v>
      </c>
      <c r="BC67" s="68" t="n">
        <f aca="false">BC61/BC66</f>
        <v>0.139814814814815</v>
      </c>
      <c r="BD67" s="68" t="n">
        <f aca="false">BD61/BD66</f>
        <v>0.139814814814815</v>
      </c>
      <c r="BE67" s="68" t="n">
        <f aca="false">BE61/BE66</f>
        <v>0.139814814814815</v>
      </c>
      <c r="BF67" s="68" t="n">
        <f aca="false">BF61/BF66</f>
        <v>0.139814814814815</v>
      </c>
      <c r="BG67" s="68" t="n">
        <f aca="false">BG61/BG66</f>
        <v>0.139814814814815</v>
      </c>
      <c r="BH67" s="68" t="n">
        <f aca="false">BH61/BH66</f>
        <v>0.139814814814815</v>
      </c>
      <c r="BI67" s="68" t="n">
        <f aca="false">BI61/BI66</f>
        <v>0.139814814814815</v>
      </c>
      <c r="BJ67" s="68" t="n">
        <f aca="false">BJ61/BJ66</f>
        <v>0.139814814814815</v>
      </c>
      <c r="BK67" s="68" t="n">
        <f aca="false">BK61/BK66</f>
        <v>0.139814814814815</v>
      </c>
      <c r="BL67" s="68" t="n">
        <f aca="false">BL61/BL66</f>
        <v>0.139814814814815</v>
      </c>
      <c r="BM67" s="68" t="n">
        <f aca="false">BM61/BM66</f>
        <v>0.139814814814815</v>
      </c>
      <c r="BN67" s="68" t="n">
        <f aca="false">BN61/BN66</f>
        <v>0.139814814814815</v>
      </c>
      <c r="BO67" s="68" t="n">
        <f aca="false">BO61/BO66</f>
        <v>0.139814814814815</v>
      </c>
      <c r="BP67" s="68" t="n">
        <f aca="false">BP61/BP66</f>
        <v>0.139814814814815</v>
      </c>
      <c r="BQ67" s="68" t="n">
        <f aca="false">BQ61/BQ66</f>
        <v>0.139814814814815</v>
      </c>
      <c r="BR67" s="68" t="n">
        <f aca="false">BR61/BR66</f>
        <v>0.139814814814815</v>
      </c>
      <c r="BS67" s="68" t="n">
        <f aca="false">BS61/BS66</f>
        <v>0.139814814814815</v>
      </c>
      <c r="BT67" s="68" t="n">
        <f aca="false">BT61/BT66</f>
        <v>0.139814814814815</v>
      </c>
      <c r="BU67" s="68" t="n">
        <f aca="false">BU61/BU66</f>
        <v>0.139814814814815</v>
      </c>
      <c r="BV67" s="68" t="n">
        <f aca="false">BV61/BV66</f>
        <v>0.139814814814815</v>
      </c>
      <c r="BW67" s="68" t="n">
        <f aca="false">BW61/BW66</f>
        <v>0.139814814814815</v>
      </c>
      <c r="BX67" s="68" t="n">
        <f aca="false">BX61/BX66</f>
        <v>0.139814814814815</v>
      </c>
      <c r="BY67" s="68" t="n">
        <f aca="false">BY61/BY66</f>
        <v>0.139814814814815</v>
      </c>
      <c r="BZ67" s="68" t="n">
        <f aca="false">BZ61/BZ66</f>
        <v>0.139814814814815</v>
      </c>
      <c r="CA67" s="68" t="n">
        <f aca="false">CA61/CA66</f>
        <v>0.139814814814815</v>
      </c>
      <c r="CB67" s="68" t="n">
        <f aca="false">CB61/CB66</f>
        <v>0.139814814814815</v>
      </c>
      <c r="CC67" s="68" t="n">
        <f aca="false">CC61/CC66</f>
        <v>0.139814814814815</v>
      </c>
      <c r="CD67" s="68" t="n">
        <f aca="false">CD61/CD66</f>
        <v>0.139814814814815</v>
      </c>
      <c r="CE67" s="68" t="n">
        <f aca="false">CE61/CE66</f>
        <v>0.139814814814815</v>
      </c>
      <c r="CF67" s="68" t="n">
        <f aca="false">CF61/CF66</f>
        <v>0.139814814814815</v>
      </c>
      <c r="CG67" s="68" t="n">
        <f aca="false">CG61/CG66</f>
        <v>0.139814814814815</v>
      </c>
      <c r="CH67" s="68" t="n">
        <f aca="false">CH61/CH66</f>
        <v>0.139814814814815</v>
      </c>
      <c r="CI67" s="68" t="n">
        <f aca="false">CI61/CI66</f>
        <v>0.139814814814815</v>
      </c>
      <c r="CJ67" s="68" t="n">
        <f aca="false">CJ61/CJ66</f>
        <v>0.139814814814815</v>
      </c>
      <c r="CK67" s="68" t="n">
        <f aca="false">CK61/CK66</f>
        <v>0.139814814814815</v>
      </c>
      <c r="CL67" s="68" t="n">
        <f aca="false">CL61/CL66</f>
        <v>0.139814814814815</v>
      </c>
      <c r="CM67" s="68" t="n">
        <f aca="false">CM61/CM66</f>
        <v>0.139814814814815</v>
      </c>
      <c r="CN67" s="68" t="n">
        <f aca="false">CN61/CN66</f>
        <v>0.139814814814815</v>
      </c>
      <c r="CO67" s="68" t="n">
        <f aca="false">CO61/CO66</f>
        <v>0.139814814814815</v>
      </c>
      <c r="CP67" s="68" t="n">
        <f aca="false">CP61/CP66</f>
        <v>0.139814814814815</v>
      </c>
      <c r="CQ67" s="68" t="n">
        <f aca="false">CQ61/CQ66</f>
        <v>0.139814814814815</v>
      </c>
      <c r="CR67" s="68" t="n">
        <f aca="false">CR61/CR66</f>
        <v>0.139814814814815</v>
      </c>
      <c r="CS67" s="68" t="n">
        <f aca="false">CS61/CS66</f>
        <v>0.139814814814815</v>
      </c>
      <c r="CT67" s="68" t="n">
        <f aca="false">CT61/CT66</f>
        <v>0.139814814814815</v>
      </c>
      <c r="CU67" s="68" t="n">
        <f aca="false">CU61/CU66</f>
        <v>0.139814814814815</v>
      </c>
      <c r="CV67" s="68" t="n">
        <f aca="false">CV61/CV66</f>
        <v>0.139814814814815</v>
      </c>
      <c r="CW67" s="68" t="n">
        <f aca="false">CW61/CW66</f>
        <v>0.139814814814815</v>
      </c>
    </row>
    <row r="69" customFormat="false" ht="17" hidden="false" customHeight="false" outlineLevel="0" collapsed="false">
      <c r="A69" s="0" t="s">
        <v>104</v>
      </c>
      <c r="B69" s="50" t="s">
        <v>178</v>
      </c>
      <c r="C69" s="50"/>
      <c r="D69" s="50"/>
      <c r="E69" s="33" t="n">
        <f aca="false">E$7</f>
        <v>44378</v>
      </c>
      <c r="F69" s="33" t="n">
        <f aca="false">F$7</f>
        <v>44409</v>
      </c>
      <c r="G69" s="33" t="n">
        <f aca="false">G$7</f>
        <v>44440</v>
      </c>
      <c r="H69" s="33" t="n">
        <f aca="false">H$7</f>
        <v>44470</v>
      </c>
      <c r="I69" s="33" t="n">
        <f aca="false">I$7</f>
        <v>44501</v>
      </c>
      <c r="J69" s="33" t="n">
        <f aca="false">J$7</f>
        <v>44531</v>
      </c>
      <c r="K69" s="33" t="n">
        <f aca="false">K$7</f>
        <v>44562</v>
      </c>
      <c r="L69" s="33" t="n">
        <f aca="false">L$7</f>
        <v>44593</v>
      </c>
      <c r="M69" s="33" t="n">
        <f aca="false">M$7</f>
        <v>44621</v>
      </c>
      <c r="N69" s="33" t="n">
        <f aca="false">N$7</f>
        <v>44652</v>
      </c>
      <c r="O69" s="33" t="n">
        <f aca="false">O$7</f>
        <v>44682</v>
      </c>
      <c r="P69" s="33" t="n">
        <f aca="false">P$7</f>
        <v>44713</v>
      </c>
      <c r="Q69" s="33" t="n">
        <f aca="false">Q$7</f>
        <v>44743</v>
      </c>
      <c r="R69" s="33" t="n">
        <f aca="false">R$7</f>
        <v>44774</v>
      </c>
      <c r="S69" s="33" t="n">
        <f aca="false">S$7</f>
        <v>44805</v>
      </c>
      <c r="T69" s="33" t="n">
        <f aca="false">T$7</f>
        <v>44835</v>
      </c>
      <c r="U69" s="33" t="n">
        <f aca="false">U$7</f>
        <v>44866</v>
      </c>
      <c r="V69" s="33" t="n">
        <f aca="false">V$7</f>
        <v>44896</v>
      </c>
      <c r="W69" s="33" t="n">
        <f aca="false">W$7</f>
        <v>44927</v>
      </c>
      <c r="X69" s="33" t="n">
        <f aca="false">X$7</f>
        <v>44958</v>
      </c>
      <c r="Y69" s="33" t="n">
        <f aca="false">Y$7</f>
        <v>44986</v>
      </c>
      <c r="Z69" s="33" t="n">
        <f aca="false">Z$7</f>
        <v>45017</v>
      </c>
      <c r="AA69" s="33" t="n">
        <f aca="false">AA$7</f>
        <v>45047</v>
      </c>
      <c r="AB69" s="33" t="n">
        <f aca="false">AB$7</f>
        <v>45078</v>
      </c>
      <c r="AC69" s="33" t="n">
        <f aca="false">AC$7</f>
        <v>45108</v>
      </c>
      <c r="AD69" s="33" t="n">
        <f aca="false">AD$7</f>
        <v>45139</v>
      </c>
      <c r="AE69" s="33" t="n">
        <f aca="false">AE$7</f>
        <v>45170</v>
      </c>
      <c r="AF69" s="33" t="n">
        <f aca="false">AF$7</f>
        <v>45200</v>
      </c>
      <c r="AG69" s="33" t="n">
        <f aca="false">AG$7</f>
        <v>45231</v>
      </c>
      <c r="AH69" s="33" t="n">
        <f aca="false">AH$7</f>
        <v>45261</v>
      </c>
      <c r="AI69" s="33" t="n">
        <f aca="false">AI$7</f>
        <v>45292</v>
      </c>
      <c r="AJ69" s="33" t="n">
        <f aca="false">AJ$7</f>
        <v>45323</v>
      </c>
      <c r="AK69" s="33" t="n">
        <f aca="false">AK$7</f>
        <v>45352</v>
      </c>
      <c r="AL69" s="33" t="n">
        <f aca="false">AL$7</f>
        <v>45383</v>
      </c>
      <c r="AM69" s="33" t="n">
        <f aca="false">AM$7</f>
        <v>45413</v>
      </c>
      <c r="AN69" s="33" t="n">
        <f aca="false">AN$7</f>
        <v>45444</v>
      </c>
      <c r="AO69" s="33" t="n">
        <f aca="false">AO$7</f>
        <v>45474</v>
      </c>
      <c r="AP69" s="33" t="n">
        <f aca="false">AP$7</f>
        <v>45505</v>
      </c>
      <c r="AQ69" s="33" t="n">
        <f aca="false">AQ$7</f>
        <v>45536</v>
      </c>
      <c r="AR69" s="33" t="n">
        <f aca="false">AR$7</f>
        <v>45566</v>
      </c>
      <c r="AS69" s="33" t="n">
        <f aca="false">AS$7</f>
        <v>45597</v>
      </c>
      <c r="AT69" s="33" t="n">
        <f aca="false">AT$7</f>
        <v>45627</v>
      </c>
      <c r="AU69" s="33" t="n">
        <f aca="false">AU$7</f>
        <v>45658</v>
      </c>
      <c r="AV69" s="33" t="n">
        <f aca="false">AV$7</f>
        <v>45689</v>
      </c>
      <c r="AW69" s="33" t="n">
        <f aca="false">AW$7</f>
        <v>45717</v>
      </c>
      <c r="AX69" s="33" t="n">
        <f aca="false">AX$7</f>
        <v>45748</v>
      </c>
      <c r="AY69" s="33" t="n">
        <f aca="false">AY$7</f>
        <v>45778</v>
      </c>
      <c r="AZ69" s="33" t="n">
        <f aca="false">AZ$7</f>
        <v>45809</v>
      </c>
      <c r="BA69" s="33" t="n">
        <f aca="false">BA$7</f>
        <v>45839</v>
      </c>
      <c r="BB69" s="33" t="n">
        <f aca="false">BB$7</f>
        <v>45870</v>
      </c>
      <c r="BC69" s="33" t="n">
        <f aca="false">BC$7</f>
        <v>45901</v>
      </c>
      <c r="BD69" s="33" t="n">
        <f aca="false">BD$7</f>
        <v>45931</v>
      </c>
      <c r="BE69" s="33" t="n">
        <f aca="false">BE$7</f>
        <v>45962</v>
      </c>
      <c r="BF69" s="33" t="n">
        <f aca="false">BF$7</f>
        <v>45992</v>
      </c>
      <c r="BG69" s="33" t="n">
        <f aca="false">BG$7</f>
        <v>46023</v>
      </c>
      <c r="BH69" s="33" t="n">
        <f aca="false">BH$7</f>
        <v>46054</v>
      </c>
      <c r="BI69" s="33" t="n">
        <f aca="false">BI$7</f>
        <v>46082</v>
      </c>
      <c r="BJ69" s="33" t="n">
        <f aca="false">BJ$7</f>
        <v>46113</v>
      </c>
      <c r="BK69" s="33" t="n">
        <f aca="false">BK$7</f>
        <v>46143</v>
      </c>
      <c r="BL69" s="33" t="n">
        <f aca="false">BL$7</f>
        <v>46174</v>
      </c>
      <c r="BM69" s="33" t="n">
        <f aca="false">BM$7</f>
        <v>46204</v>
      </c>
      <c r="BN69" s="33" t="n">
        <f aca="false">BN$7</f>
        <v>46235</v>
      </c>
      <c r="BO69" s="33" t="n">
        <f aca="false">BO$7</f>
        <v>46266</v>
      </c>
      <c r="BP69" s="33" t="n">
        <f aca="false">BP$7</f>
        <v>46296</v>
      </c>
      <c r="BQ69" s="33" t="n">
        <f aca="false">BQ$7</f>
        <v>46327</v>
      </c>
      <c r="BR69" s="33" t="n">
        <f aca="false">BR$7</f>
        <v>46357</v>
      </c>
      <c r="BS69" s="33" t="n">
        <f aca="false">BS$7</f>
        <v>46388</v>
      </c>
      <c r="BT69" s="33" t="n">
        <f aca="false">BT$7</f>
        <v>46419</v>
      </c>
      <c r="BU69" s="33" t="n">
        <f aca="false">BU$7</f>
        <v>46447</v>
      </c>
      <c r="BV69" s="33" t="n">
        <f aca="false">BV$7</f>
        <v>46478</v>
      </c>
      <c r="BW69" s="33" t="n">
        <f aca="false">BW$7</f>
        <v>46508</v>
      </c>
      <c r="BX69" s="33" t="n">
        <f aca="false">BX$7</f>
        <v>46539</v>
      </c>
      <c r="BY69" s="33" t="n">
        <f aca="false">BY$7</f>
        <v>46569</v>
      </c>
      <c r="BZ69" s="33" t="n">
        <f aca="false">BZ$7</f>
        <v>46600</v>
      </c>
      <c r="CA69" s="33" t="n">
        <f aca="false">CA$7</f>
        <v>46631</v>
      </c>
      <c r="CB69" s="33" t="n">
        <f aca="false">CB$7</f>
        <v>46661</v>
      </c>
      <c r="CC69" s="33" t="n">
        <f aca="false">CC$7</f>
        <v>46692</v>
      </c>
      <c r="CD69" s="33" t="n">
        <f aca="false">CD$7</f>
        <v>46722</v>
      </c>
      <c r="CE69" s="33" t="n">
        <f aca="false">CE$7</f>
        <v>46753</v>
      </c>
      <c r="CF69" s="33" t="n">
        <f aca="false">CF$7</f>
        <v>46784</v>
      </c>
      <c r="CG69" s="33" t="n">
        <f aca="false">CG$7</f>
        <v>46813</v>
      </c>
      <c r="CH69" s="33" t="n">
        <f aca="false">CH$7</f>
        <v>46844</v>
      </c>
      <c r="CI69" s="33" t="n">
        <f aca="false">CI$7</f>
        <v>46874</v>
      </c>
      <c r="CJ69" s="33" t="n">
        <f aca="false">CJ$7</f>
        <v>46905</v>
      </c>
      <c r="CK69" s="33" t="n">
        <f aca="false">CK$7</f>
        <v>46935</v>
      </c>
      <c r="CL69" s="33" t="n">
        <f aca="false">CL$7</f>
        <v>46966</v>
      </c>
      <c r="CM69" s="33" t="n">
        <f aca="false">CM$7</f>
        <v>46997</v>
      </c>
      <c r="CN69" s="33" t="n">
        <f aca="false">CN$7</f>
        <v>47027</v>
      </c>
      <c r="CO69" s="33" t="n">
        <f aca="false">CO$7</f>
        <v>47058</v>
      </c>
      <c r="CP69" s="33" t="n">
        <f aca="false">CP$7</f>
        <v>47088</v>
      </c>
      <c r="CQ69" s="33" t="n">
        <f aca="false">CQ$7</f>
        <v>47119</v>
      </c>
      <c r="CR69" s="33" t="n">
        <f aca="false">CR$7</f>
        <v>47150</v>
      </c>
      <c r="CS69" s="33" t="n">
        <f aca="false">CS$7</f>
        <v>47178</v>
      </c>
      <c r="CT69" s="33" t="n">
        <f aca="false">CT$7</f>
        <v>47209</v>
      </c>
      <c r="CU69" s="33" t="n">
        <f aca="false">CU$7</f>
        <v>47239</v>
      </c>
      <c r="CV69" s="33" t="n">
        <f aca="false">CV$7</f>
        <v>47270</v>
      </c>
      <c r="CW69" s="33" t="n">
        <f aca="false">CW$7</f>
        <v>47300</v>
      </c>
    </row>
    <row r="70" customFormat="false" ht="17" hidden="false" customHeight="false" outlineLevel="0" collapsed="false">
      <c r="C70" s="0" t="s">
        <v>179</v>
      </c>
      <c r="F70" s="47" t="n">
        <f aca="false">(F31)+(F19)+(F9*F8*F46)/1000</f>
        <v>15.4925</v>
      </c>
      <c r="G70" s="47" t="n">
        <f aca="false">(G31)+(G19)+(G9*G8*G46)/1000</f>
        <v>16.4925</v>
      </c>
      <c r="H70" s="47" t="n">
        <f aca="false">(H31)+(H19)+(H9*H8*H46)/1000</f>
        <v>17.4925</v>
      </c>
      <c r="I70" s="47" t="n">
        <f aca="false">(I31)+(I19)+(I9*I8*I46)/1000</f>
        <v>18.4925</v>
      </c>
      <c r="J70" s="47" t="n">
        <f aca="false">(J31)+(J19)+(J9*J8*J46)/1000</f>
        <v>19.4925</v>
      </c>
      <c r="K70" s="47" t="n">
        <f aca="false">(K31)+(K19)+(K9*K8*K46)/1000</f>
        <v>20.4925</v>
      </c>
      <c r="L70" s="47" t="n">
        <f aca="false">(L31)+(L19)+(L9*L8*L46)/1000</f>
        <v>21.4925</v>
      </c>
      <c r="M70" s="47" t="n">
        <f aca="false">(M31)+(M19)+(M9*M8*M46)/1000</f>
        <v>22.4925</v>
      </c>
      <c r="N70" s="47" t="n">
        <f aca="false">(N31)+(N19)+(N9*N8*N46)/1000</f>
        <v>23.4925</v>
      </c>
      <c r="O70" s="47" t="n">
        <f aca="false">(O31)+(O19)+(O9*O8*O46)/1000</f>
        <v>32.4925</v>
      </c>
      <c r="P70" s="47" t="n">
        <f aca="false">(P31)+(P19)+(P9*P8*P46)/1000</f>
        <v>57.4925</v>
      </c>
      <c r="Q70" s="47" t="n">
        <f aca="false">(Q31)+(Q19)+(Q9*Q8*Q46)/1000</f>
        <v>63.4925</v>
      </c>
      <c r="R70" s="47" t="n">
        <f aca="false">(R31)+(R19)+(R9*R8*R46)/1000</f>
        <v>69.4925</v>
      </c>
      <c r="S70" s="47" t="n">
        <f aca="false">(S31)+(S19)+(S9*S8*S46)/1000</f>
        <v>75.4925</v>
      </c>
      <c r="T70" s="47" t="n">
        <f aca="false">(T31)+(T19)+(T9*T8*T46)/1000</f>
        <v>81.4925</v>
      </c>
      <c r="U70" s="47" t="n">
        <f aca="false">(U31)+(U19)+(U9*U8*U46)/1000</f>
        <v>87.4925</v>
      </c>
      <c r="V70" s="47" t="n">
        <f aca="false">(V31)+(V19)+(V9*V8*V46)/1000</f>
        <v>93.4925</v>
      </c>
      <c r="W70" s="47" t="n">
        <f aca="false">(W31)+(W19)+(W9*W8*W46)/1000</f>
        <v>99.4925</v>
      </c>
      <c r="X70" s="47" t="n">
        <f aca="false">(X31)+(X19)+(X9*X8*X46)/1000</f>
        <v>105.4925</v>
      </c>
      <c r="Y70" s="47" t="n">
        <f aca="false">(Y31)+(Y19)+(Y9*Y8*Y46)/1000</f>
        <v>111.4925</v>
      </c>
      <c r="Z70" s="47" t="n">
        <f aca="false">(Z31)+(Z19)+(Z9*Z8*Z46)/1000</f>
        <v>117.4925</v>
      </c>
      <c r="AA70" s="47" t="n">
        <f aca="false">(AA31)+(AA19)+(AA9*AA8*AA46)/1000</f>
        <v>123.4925</v>
      </c>
      <c r="AB70" s="47" t="n">
        <f aca="false">(AB31)+(AB19)+(AB9*AB8*AB46)/1000</f>
        <v>129.4925</v>
      </c>
      <c r="AC70" s="47" t="n">
        <f aca="false">(AC31)+(AC19)+(AC9*AC8*AC46)/1000</f>
        <v>135.4925</v>
      </c>
      <c r="AD70" s="47" t="n">
        <f aca="false">(AD31)+(AD19)+(AD9*AD8*AD46)/1000</f>
        <v>141.4925</v>
      </c>
      <c r="AE70" s="47" t="n">
        <f aca="false">(AE31)+(AE19)+(AE9*AE8*AE46)/1000</f>
        <v>147.4925</v>
      </c>
      <c r="AF70" s="47" t="n">
        <f aca="false">(AF31)+(AF19)+(AF9*AF8*AF46)/1000</f>
        <v>153.4925</v>
      </c>
      <c r="AG70" s="47" t="n">
        <f aca="false">(AG31)+(AG19)+(AG9*AG8*AG46)/1000</f>
        <v>159.4925</v>
      </c>
      <c r="AH70" s="47" t="n">
        <f aca="false">(AH31)+(AH19)+(AH9*AH8*AH46)/1000</f>
        <v>165.4925</v>
      </c>
      <c r="AI70" s="47" t="n">
        <f aca="false">(AI31)+(AI19)+(AI9*AI8*AI46)/1000</f>
        <v>171.4925</v>
      </c>
      <c r="AJ70" s="47" t="n">
        <f aca="false">(AJ31)+(AJ19)+(AJ9*AJ8*AJ46)/1000</f>
        <v>199.4925</v>
      </c>
      <c r="AK70" s="47" t="n">
        <f aca="false">(AK31)+(AK19)+(AK9*AK8*AK46)/1000</f>
        <v>208.4925</v>
      </c>
      <c r="AL70" s="47" t="n">
        <f aca="false">(AL31)+(AL19)+(AL9*AL8*AL46)/1000</f>
        <v>217.4925</v>
      </c>
      <c r="AM70" s="47" t="n">
        <f aca="false">(AM31)+(AM19)+(AM9*AM8*AM46)/1000</f>
        <v>226.4925</v>
      </c>
      <c r="AN70" s="47" t="n">
        <f aca="false">(AN31)+(AN19)+(AN9*AN8*AN46)/1000</f>
        <v>235.4925</v>
      </c>
      <c r="AO70" s="47" t="n">
        <f aca="false">(AO31)+(AO19)+(AO9*AO8*AO46)/1000</f>
        <v>244.4925</v>
      </c>
      <c r="AP70" s="47" t="n">
        <f aca="false">(AP31)+(AP19)+(AP9*AP8*AP46)/1000</f>
        <v>253.4925</v>
      </c>
      <c r="AQ70" s="47" t="n">
        <f aca="false">(AQ31)+(AQ19)+(AQ9*AQ8*AQ46)/1000</f>
        <v>262.4925</v>
      </c>
      <c r="AR70" s="47" t="n">
        <f aca="false">(AR31)+(AR19)+(AR9*AR8*AR46)/1000</f>
        <v>271.4925</v>
      </c>
      <c r="AS70" s="47" t="n">
        <f aca="false">(AS31)+(AS19)+(AS9*AS8*AS46)/1000</f>
        <v>280.4925</v>
      </c>
      <c r="AT70" s="47" t="n">
        <f aca="false">(AT31)+(AT19)+(AT9*AT8*AT46)/1000</f>
        <v>289.4925</v>
      </c>
      <c r="AU70" s="47" t="n">
        <f aca="false">(AU31)+(AU19)+(AU9*AU8*AU46)/1000</f>
        <v>298.4925</v>
      </c>
      <c r="AV70" s="47" t="n">
        <f aca="false">(AV31)+(AV19)+(AV9*AV8*AV46)/1000</f>
        <v>307.4925</v>
      </c>
      <c r="AW70" s="47" t="n">
        <f aca="false">(AW31)+(AW19)+(AW9*AW8*AW46)/1000</f>
        <v>316.4925</v>
      </c>
      <c r="AX70" s="47" t="n">
        <f aca="false">(AX31)+(AX19)+(AX9*AX8*AX46)/1000</f>
        <v>325.4925</v>
      </c>
      <c r="AY70" s="47" t="n">
        <f aca="false">(AY31)+(AY19)+(AY9*AY8*AY46)/1000</f>
        <v>334.4925</v>
      </c>
      <c r="AZ70" s="47" t="n">
        <f aca="false">(AZ31)+(AZ19)+(AZ9*AZ8*AZ46)/1000</f>
        <v>343.4925</v>
      </c>
      <c r="BA70" s="47" t="n">
        <f aca="false">(BA31)+(BA19)+(BA9*BA8*BA46)/1000</f>
        <v>352.4925</v>
      </c>
      <c r="BB70" s="47" t="n">
        <f aca="false">(BB31)+(BB19)+(BB9*BB8*BB46)/1000</f>
        <v>361.4925</v>
      </c>
      <c r="BC70" s="47" t="n">
        <f aca="false">(BC31)+(BC19)+(BC9*BC8*BC46)/1000</f>
        <v>370.4925</v>
      </c>
      <c r="BD70" s="47" t="n">
        <f aca="false">(BD31)+(BD19)+(BD9*BD8*BD46)/1000</f>
        <v>379.4925</v>
      </c>
      <c r="BE70" s="47" t="n">
        <f aca="false">(BE31)+(BE19)+(BE9*BE8*BE46)/1000</f>
        <v>388.4925</v>
      </c>
      <c r="BF70" s="47" t="n">
        <f aca="false">(BF31)+(BF19)+(BF9*BF8*BF46)/1000</f>
        <v>397.4925</v>
      </c>
      <c r="BG70" s="47" t="n">
        <f aca="false">(BG31)+(BG19)+(BG9*BG8*BG46)/1000</f>
        <v>406.4925</v>
      </c>
      <c r="BH70" s="47" t="n">
        <f aca="false">(BH31)+(BH19)+(BH9*BH8*BH46)/1000</f>
        <v>415.4925</v>
      </c>
      <c r="BI70" s="47" t="n">
        <f aca="false">(BI31)+(BI19)+(BI9*BI8*BI46)/1000</f>
        <v>424.4925</v>
      </c>
      <c r="BJ70" s="47" t="n">
        <f aca="false">(BJ31)+(BJ19)+(BJ9*BJ8*BJ46)/1000</f>
        <v>433.4925</v>
      </c>
      <c r="BK70" s="47" t="n">
        <f aca="false">(BK31)+(BK19)+(BK9*BK8*BK46)/1000</f>
        <v>442.4925</v>
      </c>
      <c r="BL70" s="47" t="n">
        <f aca="false">(BL31)+(BL19)+(BL9*BL8*BL46)/1000</f>
        <v>451.4925</v>
      </c>
      <c r="BM70" s="47" t="n">
        <f aca="false">(BM31)+(BM19)+(BM9*BM8*BM46)/1000</f>
        <v>460.4925</v>
      </c>
      <c r="BN70" s="47" t="n">
        <f aca="false">(BN31)+(BN19)+(BN9*BN8*BN46)/1000</f>
        <v>469.4925</v>
      </c>
      <c r="BO70" s="47" t="n">
        <f aca="false">(BO31)+(BO19)+(BO9*BO8*BO46)/1000</f>
        <v>478.4925</v>
      </c>
      <c r="BP70" s="47" t="n">
        <f aca="false">(BP31)+(BP19)+(BP9*BP8*BP46)/1000</f>
        <v>487.4925</v>
      </c>
      <c r="BQ70" s="47" t="n">
        <f aca="false">(BQ31)+(BQ19)+(BQ9*BQ8*BQ46)/1000</f>
        <v>496.4925</v>
      </c>
      <c r="BR70" s="47" t="n">
        <f aca="false">(BR31)+(BR19)+(BR9*BR8*BR46)/1000</f>
        <v>505.4925</v>
      </c>
      <c r="BS70" s="47" t="n">
        <f aca="false">(BS31)+(BS19)+(BS9*BS8*BS46)/1000</f>
        <v>514.4925</v>
      </c>
      <c r="BT70" s="47" t="n">
        <f aca="false">(BT31)+(BT19)+(BT9*BT8*BT46)/1000</f>
        <v>523.4925</v>
      </c>
      <c r="BU70" s="47" t="n">
        <f aca="false">(BU31)+(BU19)+(BU9*BU8*BU46)/1000</f>
        <v>532.4925</v>
      </c>
      <c r="BV70" s="47" t="n">
        <f aca="false">(BV31)+(BV19)+(BV9*BV8*BV46)/1000</f>
        <v>541.4925</v>
      </c>
      <c r="BW70" s="47" t="n">
        <f aca="false">(BW31)+(BW19)+(BW9*BW8*BW46)/1000</f>
        <v>550.4925</v>
      </c>
      <c r="BX70" s="47" t="n">
        <f aca="false">(BX31)+(BX19)+(BX9*BX8*BX46)/1000</f>
        <v>559.4925</v>
      </c>
      <c r="BY70" s="47" t="n">
        <f aca="false">(BY31)+(BY19)+(BY9*BY8*BY46)/1000</f>
        <v>568.4925</v>
      </c>
      <c r="BZ70" s="47" t="n">
        <f aca="false">(BZ31)+(BZ19)+(BZ9*BZ8*BZ46)/1000</f>
        <v>577.4925</v>
      </c>
      <c r="CA70" s="47" t="n">
        <f aca="false">(CA31)+(CA19)+(CA9*CA8*CA46)/1000</f>
        <v>586.4925</v>
      </c>
      <c r="CB70" s="47" t="n">
        <f aca="false">(CB31)+(CB19)+(CB9*CB8*CB46)/1000</f>
        <v>595.4925</v>
      </c>
      <c r="CC70" s="47" t="n">
        <f aca="false">(CC31)+(CC19)+(CC9*CC8*CC46)/1000</f>
        <v>604.4925</v>
      </c>
      <c r="CD70" s="47" t="n">
        <f aca="false">(CD31)+(CD19)+(CD9*CD8*CD46)/1000</f>
        <v>613.4925</v>
      </c>
      <c r="CE70" s="47" t="n">
        <f aca="false">(CE31)+(CE19)+(CE9*CE8*CE46)/1000</f>
        <v>622.4925</v>
      </c>
      <c r="CF70" s="47" t="n">
        <f aca="false">(CF31)+(CF19)+(CF9*CF8*CF46)/1000</f>
        <v>631.4925</v>
      </c>
      <c r="CG70" s="47" t="n">
        <f aca="false">(CG31)+(CG19)+(CG9*CG8*CG46)/1000</f>
        <v>640.4925</v>
      </c>
      <c r="CH70" s="47" t="n">
        <f aca="false">(CH31)+(CH19)+(CH9*CH8*CH46)/1000</f>
        <v>649.4925</v>
      </c>
      <c r="CI70" s="47" t="n">
        <f aca="false">(CI31)+(CI19)+(CI9*CI8*CI46)/1000</f>
        <v>658.4925</v>
      </c>
      <c r="CJ70" s="47" t="n">
        <f aca="false">(CJ31)+(CJ19)+(CJ9*CJ8*CJ46)/1000</f>
        <v>667.4925</v>
      </c>
      <c r="CK70" s="47" t="n">
        <f aca="false">(CK31)+(CK19)+(CK9*CK8*CK46)/1000</f>
        <v>676.4925</v>
      </c>
      <c r="CL70" s="47" t="n">
        <f aca="false">(CL31)+(CL19)+(CL9*CL8*CL46)/1000</f>
        <v>685.4925</v>
      </c>
      <c r="CM70" s="47" t="n">
        <f aca="false">(CM31)+(CM19)+(CM9*CM8*CM46)/1000</f>
        <v>694.4925</v>
      </c>
      <c r="CN70" s="47" t="n">
        <f aca="false">(CN31)+(CN19)+(CN9*CN8*CN46)/1000</f>
        <v>703.4925</v>
      </c>
      <c r="CO70" s="47" t="n">
        <f aca="false">(CO31)+(CO19)+(CO9*CO8*CO46)/1000</f>
        <v>712.4925</v>
      </c>
      <c r="CP70" s="47" t="n">
        <f aca="false">(CP31)+(CP19)+(CP9*CP8*CP46)/1000</f>
        <v>721.4925</v>
      </c>
      <c r="CQ70" s="47" t="n">
        <f aca="false">(CQ31)+(CQ19)+(CQ9*CQ8*CQ46)/1000</f>
        <v>730.4925</v>
      </c>
      <c r="CR70" s="47" t="n">
        <f aca="false">(CR31)+(CR19)+(CR9*CR8*CR46)/1000</f>
        <v>739.4925</v>
      </c>
      <c r="CS70" s="47" t="n">
        <f aca="false">(CS31)+(CS19)+(CS9*CS8*CS46)/1000</f>
        <v>748.4925</v>
      </c>
      <c r="CT70" s="47" t="n">
        <f aca="false">(CT31)+(CT19)+(CT9*CT8*CT46)/1000</f>
        <v>757.4925</v>
      </c>
      <c r="CU70" s="47" t="n">
        <f aca="false">(CU31)+(CU19)+(CU9*CU8*CU46)/1000</f>
        <v>766.4925</v>
      </c>
      <c r="CV70" s="47" t="n">
        <f aca="false">(CV31)+(CV19)+(CV9*CV8*CV46)/1000</f>
        <v>775.4925</v>
      </c>
      <c r="CW70" s="47" t="n">
        <f aca="false">(CW31)+(CW19)+(CW9*CW8*CW46)/1000</f>
        <v>784.4925</v>
      </c>
      <c r="DC70" s="48"/>
    </row>
    <row r="71" customFormat="false" ht="17" hidden="false" customHeight="false" outlineLevel="0" collapsed="false">
      <c r="C71" s="0" t="s">
        <v>180</v>
      </c>
      <c r="D71" s="47" t="n">
        <f aca="false">BENCHMARKS!F17</f>
        <v>6700</v>
      </c>
      <c r="F71" s="47" t="n">
        <f aca="false">F19</f>
        <v>2.4925</v>
      </c>
      <c r="G71" s="47" t="n">
        <f aca="false">G19</f>
        <v>3.4925</v>
      </c>
      <c r="H71" s="47" t="n">
        <f aca="false">H19</f>
        <v>4.4925</v>
      </c>
      <c r="I71" s="47" t="n">
        <f aca="false">I19</f>
        <v>5.4925</v>
      </c>
      <c r="J71" s="47" t="n">
        <f aca="false">J19</f>
        <v>6.4925</v>
      </c>
      <c r="K71" s="47" t="n">
        <f aca="false">K19</f>
        <v>7.4925</v>
      </c>
      <c r="L71" s="47" t="n">
        <f aca="false">L19</f>
        <v>8.4925</v>
      </c>
      <c r="M71" s="47" t="n">
        <f aca="false">M19</f>
        <v>9.4925</v>
      </c>
      <c r="N71" s="47" t="n">
        <f aca="false">N19</f>
        <v>10.4925</v>
      </c>
      <c r="O71" s="47" t="n">
        <f aca="false">O19</f>
        <v>13.4925</v>
      </c>
      <c r="P71" s="47" t="n">
        <f aca="false">P19</f>
        <v>19.4925</v>
      </c>
      <c r="Q71" s="47" t="n">
        <f aca="false">Q19</f>
        <v>25.4925</v>
      </c>
      <c r="R71" s="47" t="n">
        <f aca="false">R19</f>
        <v>31.4925</v>
      </c>
      <c r="S71" s="47" t="n">
        <f aca="false">S19</f>
        <v>37.4925</v>
      </c>
      <c r="T71" s="47" t="n">
        <f aca="false">T19</f>
        <v>43.4925</v>
      </c>
      <c r="U71" s="47" t="n">
        <f aca="false">U19</f>
        <v>49.4925</v>
      </c>
      <c r="V71" s="47" t="n">
        <f aca="false">V19</f>
        <v>55.4925</v>
      </c>
      <c r="W71" s="47" t="n">
        <f aca="false">W19</f>
        <v>61.4925</v>
      </c>
      <c r="X71" s="47" t="n">
        <f aca="false">X19</f>
        <v>67.4925</v>
      </c>
      <c r="Y71" s="47" t="n">
        <f aca="false">Y19</f>
        <v>73.4925</v>
      </c>
      <c r="Z71" s="47" t="n">
        <f aca="false">Z19</f>
        <v>79.4925</v>
      </c>
      <c r="AA71" s="47" t="n">
        <f aca="false">AA19</f>
        <v>85.4925</v>
      </c>
      <c r="AB71" s="47" t="n">
        <f aca="false">AB19</f>
        <v>91.4925</v>
      </c>
      <c r="AC71" s="47" t="n">
        <f aca="false">AC19</f>
        <v>97.4925</v>
      </c>
      <c r="AD71" s="47" t="n">
        <f aca="false">AD19</f>
        <v>103.4925</v>
      </c>
      <c r="AE71" s="47" t="n">
        <f aca="false">AE19</f>
        <v>109.4925</v>
      </c>
      <c r="AF71" s="47" t="n">
        <f aca="false">AF19</f>
        <v>115.4925</v>
      </c>
      <c r="AG71" s="47" t="n">
        <f aca="false">AG19</f>
        <v>121.4925</v>
      </c>
      <c r="AH71" s="47" t="n">
        <f aca="false">AH19</f>
        <v>127.4925</v>
      </c>
      <c r="AI71" s="47" t="n">
        <f aca="false">AI19</f>
        <v>133.4925</v>
      </c>
      <c r="AJ71" s="47" t="n">
        <f aca="false">AJ19</f>
        <v>142.4925</v>
      </c>
      <c r="AK71" s="47" t="n">
        <f aca="false">AK19</f>
        <v>151.4925</v>
      </c>
      <c r="AL71" s="47" t="n">
        <f aca="false">AL19</f>
        <v>160.4925</v>
      </c>
      <c r="AM71" s="47" t="n">
        <f aca="false">AM19</f>
        <v>169.4925</v>
      </c>
      <c r="AN71" s="47" t="n">
        <f aca="false">AN19</f>
        <v>178.4925</v>
      </c>
      <c r="AO71" s="47" t="n">
        <f aca="false">AO19</f>
        <v>187.4925</v>
      </c>
      <c r="AP71" s="47" t="n">
        <f aca="false">AP19</f>
        <v>196.4925</v>
      </c>
      <c r="AQ71" s="47" t="n">
        <f aca="false">AQ19</f>
        <v>205.4925</v>
      </c>
      <c r="AR71" s="47" t="n">
        <f aca="false">AR19</f>
        <v>214.4925</v>
      </c>
      <c r="AS71" s="47" t="n">
        <f aca="false">AS19</f>
        <v>223.4925</v>
      </c>
      <c r="AT71" s="47" t="n">
        <f aca="false">AT19</f>
        <v>232.4925</v>
      </c>
      <c r="AU71" s="47" t="n">
        <f aca="false">AU19</f>
        <v>241.4925</v>
      </c>
      <c r="AV71" s="47" t="n">
        <f aca="false">AV19</f>
        <v>250.4925</v>
      </c>
      <c r="AW71" s="47" t="n">
        <f aca="false">AW19</f>
        <v>259.4925</v>
      </c>
      <c r="AX71" s="47" t="n">
        <f aca="false">AX19</f>
        <v>268.4925</v>
      </c>
      <c r="AY71" s="47" t="n">
        <f aca="false">AY19</f>
        <v>277.4925</v>
      </c>
      <c r="AZ71" s="47" t="n">
        <f aca="false">AZ19</f>
        <v>286.4925</v>
      </c>
      <c r="BA71" s="47" t="n">
        <f aca="false">BA19</f>
        <v>295.4925</v>
      </c>
      <c r="BB71" s="47" t="n">
        <f aca="false">BB19</f>
        <v>304.4925</v>
      </c>
      <c r="BC71" s="47" t="n">
        <f aca="false">BC19</f>
        <v>313.4925</v>
      </c>
      <c r="BD71" s="47" t="n">
        <f aca="false">BD19</f>
        <v>322.4925</v>
      </c>
      <c r="BE71" s="47" t="n">
        <f aca="false">BE19</f>
        <v>331.4925</v>
      </c>
      <c r="BF71" s="47" t="n">
        <f aca="false">BF19</f>
        <v>340.4925</v>
      </c>
      <c r="BG71" s="47" t="n">
        <f aca="false">BG19</f>
        <v>349.4925</v>
      </c>
      <c r="BH71" s="47" t="n">
        <f aca="false">BH19</f>
        <v>358.4925</v>
      </c>
      <c r="BI71" s="47" t="n">
        <f aca="false">BI19</f>
        <v>367.4925</v>
      </c>
      <c r="BJ71" s="47" t="n">
        <f aca="false">BJ19</f>
        <v>376.4925</v>
      </c>
      <c r="BK71" s="47" t="n">
        <f aca="false">BK19</f>
        <v>385.4925</v>
      </c>
      <c r="BL71" s="47" t="n">
        <f aca="false">BL19</f>
        <v>394.4925</v>
      </c>
      <c r="BM71" s="47" t="n">
        <f aca="false">BM19</f>
        <v>403.4925</v>
      </c>
      <c r="BN71" s="47" t="n">
        <f aca="false">BN19</f>
        <v>412.4925</v>
      </c>
      <c r="BO71" s="47" t="n">
        <f aca="false">BO19</f>
        <v>421.4925</v>
      </c>
      <c r="BP71" s="47" t="n">
        <f aca="false">BP19</f>
        <v>430.4925</v>
      </c>
      <c r="BQ71" s="47" t="n">
        <f aca="false">BQ19</f>
        <v>439.4925</v>
      </c>
      <c r="BR71" s="47" t="n">
        <f aca="false">BR19</f>
        <v>448.4925</v>
      </c>
      <c r="BS71" s="47" t="n">
        <f aca="false">BS19</f>
        <v>457.4925</v>
      </c>
      <c r="BT71" s="47" t="n">
        <f aca="false">BT19</f>
        <v>466.4925</v>
      </c>
      <c r="BU71" s="47" t="n">
        <f aca="false">BU19</f>
        <v>475.4925</v>
      </c>
      <c r="BV71" s="47" t="n">
        <f aca="false">BV19</f>
        <v>484.4925</v>
      </c>
      <c r="BW71" s="47" t="n">
        <f aca="false">BW19</f>
        <v>493.4925</v>
      </c>
      <c r="BX71" s="47" t="n">
        <f aca="false">BX19</f>
        <v>502.4925</v>
      </c>
      <c r="BY71" s="47" t="n">
        <f aca="false">BY19</f>
        <v>511.4925</v>
      </c>
      <c r="BZ71" s="47" t="n">
        <f aca="false">BZ19</f>
        <v>520.4925</v>
      </c>
      <c r="CA71" s="47" t="n">
        <f aca="false">CA19</f>
        <v>529.4925</v>
      </c>
      <c r="CB71" s="47" t="n">
        <f aca="false">CB19</f>
        <v>538.4925</v>
      </c>
      <c r="CC71" s="47" t="n">
        <f aca="false">CC19</f>
        <v>547.4925</v>
      </c>
      <c r="CD71" s="47" t="n">
        <f aca="false">CD19</f>
        <v>556.4925</v>
      </c>
      <c r="CE71" s="47" t="n">
        <f aca="false">CE19</f>
        <v>565.4925</v>
      </c>
      <c r="CF71" s="47" t="n">
        <f aca="false">CF19</f>
        <v>574.4925</v>
      </c>
      <c r="CG71" s="47" t="n">
        <f aca="false">CG19</f>
        <v>583.4925</v>
      </c>
      <c r="CH71" s="47" t="n">
        <f aca="false">CH19</f>
        <v>592.4925</v>
      </c>
      <c r="CI71" s="47" t="n">
        <f aca="false">CI19</f>
        <v>601.4925</v>
      </c>
      <c r="CJ71" s="47" t="n">
        <f aca="false">CJ19</f>
        <v>610.4925</v>
      </c>
      <c r="CK71" s="47" t="n">
        <f aca="false">CK19</f>
        <v>619.4925</v>
      </c>
      <c r="CL71" s="47" t="n">
        <f aca="false">CL19</f>
        <v>628.4925</v>
      </c>
      <c r="CM71" s="47" t="n">
        <f aca="false">CM19</f>
        <v>637.4925</v>
      </c>
      <c r="CN71" s="47" t="n">
        <f aca="false">CN19</f>
        <v>646.4925</v>
      </c>
      <c r="CO71" s="47" t="n">
        <f aca="false">CO19</f>
        <v>655.4925</v>
      </c>
      <c r="CP71" s="47" t="n">
        <f aca="false">CP19</f>
        <v>664.4925</v>
      </c>
      <c r="CQ71" s="47" t="n">
        <f aca="false">CQ19</f>
        <v>673.4925</v>
      </c>
      <c r="CR71" s="47" t="n">
        <f aca="false">CR19</f>
        <v>682.4925</v>
      </c>
      <c r="CS71" s="47" t="n">
        <f aca="false">CS19</f>
        <v>691.4925</v>
      </c>
      <c r="CT71" s="47" t="n">
        <f aca="false">CT19</f>
        <v>700.4925</v>
      </c>
      <c r="CU71" s="47" t="n">
        <f aca="false">CU19</f>
        <v>709.4925</v>
      </c>
      <c r="CV71" s="47" t="n">
        <f aca="false">CV19</f>
        <v>718.4925</v>
      </c>
      <c r="CW71" s="47" t="n">
        <f aca="false">CW19</f>
        <v>727.4925</v>
      </c>
      <c r="CX71" s="48"/>
    </row>
    <row r="72" customFormat="false" ht="17" hidden="false" customHeight="false" outlineLevel="0" collapsed="false">
      <c r="C72" s="0" t="s">
        <v>181</v>
      </c>
      <c r="F72" s="47" t="n">
        <f aca="false">F31</f>
        <v>10</v>
      </c>
      <c r="G72" s="47" t="n">
        <f aca="false">G31</f>
        <v>10</v>
      </c>
      <c r="H72" s="47" t="n">
        <f aca="false">H31</f>
        <v>10</v>
      </c>
      <c r="I72" s="47" t="n">
        <f aca="false">I31</f>
        <v>10</v>
      </c>
      <c r="J72" s="47" t="n">
        <f aca="false">J31</f>
        <v>10</v>
      </c>
      <c r="K72" s="47" t="n">
        <f aca="false">K31</f>
        <v>10</v>
      </c>
      <c r="L72" s="47" t="n">
        <f aca="false">L31</f>
        <v>10</v>
      </c>
      <c r="M72" s="47" t="n">
        <f aca="false">M31</f>
        <v>10</v>
      </c>
      <c r="N72" s="47" t="n">
        <f aca="false">N31</f>
        <v>10</v>
      </c>
      <c r="O72" s="47" t="n">
        <f aca="false">O31</f>
        <v>10</v>
      </c>
      <c r="P72" s="47" t="n">
        <f aca="false">P31</f>
        <v>20</v>
      </c>
      <c r="Q72" s="47" t="n">
        <f aca="false">Q31</f>
        <v>20</v>
      </c>
      <c r="R72" s="47" t="n">
        <f aca="false">R31</f>
        <v>20</v>
      </c>
      <c r="S72" s="47" t="n">
        <f aca="false">S31</f>
        <v>20</v>
      </c>
      <c r="T72" s="47" t="n">
        <f aca="false">T31</f>
        <v>20</v>
      </c>
      <c r="U72" s="47" t="n">
        <f aca="false">U31</f>
        <v>20</v>
      </c>
      <c r="V72" s="47" t="n">
        <f aca="false">V31</f>
        <v>20</v>
      </c>
      <c r="W72" s="47" t="n">
        <f aca="false">W31</f>
        <v>20</v>
      </c>
      <c r="X72" s="47" t="n">
        <f aca="false">X31</f>
        <v>20</v>
      </c>
      <c r="Y72" s="47" t="n">
        <f aca="false">Y31</f>
        <v>20</v>
      </c>
      <c r="Z72" s="47" t="n">
        <f aca="false">Z31</f>
        <v>20</v>
      </c>
      <c r="AA72" s="47" t="n">
        <f aca="false">AA31</f>
        <v>20</v>
      </c>
      <c r="AB72" s="47" t="n">
        <f aca="false">AB31</f>
        <v>20</v>
      </c>
      <c r="AC72" s="47" t="n">
        <f aca="false">AC31</f>
        <v>20</v>
      </c>
      <c r="AD72" s="47" t="n">
        <f aca="false">AD31</f>
        <v>20</v>
      </c>
      <c r="AE72" s="47" t="n">
        <f aca="false">AE31</f>
        <v>20</v>
      </c>
      <c r="AF72" s="47" t="n">
        <f aca="false">AF31</f>
        <v>20</v>
      </c>
      <c r="AG72" s="47" t="n">
        <f aca="false">AG31</f>
        <v>20</v>
      </c>
      <c r="AH72" s="47" t="n">
        <f aca="false">AH31</f>
        <v>20</v>
      </c>
      <c r="AI72" s="47" t="n">
        <f aca="false">AI31</f>
        <v>20</v>
      </c>
      <c r="AJ72" s="47" t="n">
        <f aca="false">AJ31</f>
        <v>30</v>
      </c>
      <c r="AK72" s="47" t="n">
        <f aca="false">AK31</f>
        <v>30</v>
      </c>
      <c r="AL72" s="47" t="n">
        <f aca="false">AL31</f>
        <v>30</v>
      </c>
      <c r="AM72" s="47" t="n">
        <f aca="false">AM31</f>
        <v>30</v>
      </c>
      <c r="AN72" s="47" t="n">
        <f aca="false">AN31</f>
        <v>30</v>
      </c>
      <c r="AO72" s="47" t="n">
        <f aca="false">AO31</f>
        <v>30</v>
      </c>
      <c r="AP72" s="47" t="n">
        <f aca="false">AP31</f>
        <v>30</v>
      </c>
      <c r="AQ72" s="47" t="n">
        <f aca="false">AQ31</f>
        <v>30</v>
      </c>
      <c r="AR72" s="47" t="n">
        <f aca="false">AR31</f>
        <v>30</v>
      </c>
      <c r="AS72" s="47" t="n">
        <f aca="false">AS31</f>
        <v>30</v>
      </c>
      <c r="AT72" s="47" t="n">
        <f aca="false">AT31</f>
        <v>30</v>
      </c>
      <c r="AU72" s="47" t="n">
        <f aca="false">AU31</f>
        <v>30</v>
      </c>
      <c r="AV72" s="47" t="n">
        <f aca="false">AV31</f>
        <v>30</v>
      </c>
      <c r="AW72" s="47" t="n">
        <f aca="false">AW31</f>
        <v>30</v>
      </c>
      <c r="AX72" s="47" t="n">
        <f aca="false">AX31</f>
        <v>30</v>
      </c>
      <c r="AY72" s="47" t="n">
        <f aca="false">AY31</f>
        <v>30</v>
      </c>
      <c r="AZ72" s="47" t="n">
        <f aca="false">AZ31</f>
        <v>30</v>
      </c>
      <c r="BA72" s="47" t="n">
        <f aca="false">BA31</f>
        <v>30</v>
      </c>
      <c r="BB72" s="47" t="n">
        <f aca="false">BB31</f>
        <v>30</v>
      </c>
      <c r="BC72" s="47" t="n">
        <f aca="false">BC31</f>
        <v>30</v>
      </c>
      <c r="BD72" s="47" t="n">
        <f aca="false">BD31</f>
        <v>30</v>
      </c>
      <c r="BE72" s="47" t="n">
        <f aca="false">BE31</f>
        <v>30</v>
      </c>
      <c r="BF72" s="47" t="n">
        <f aca="false">BF31</f>
        <v>30</v>
      </c>
      <c r="BG72" s="47" t="n">
        <f aca="false">BG31</f>
        <v>30</v>
      </c>
      <c r="BH72" s="47" t="n">
        <f aca="false">BH31</f>
        <v>30</v>
      </c>
      <c r="BI72" s="47" t="n">
        <f aca="false">BI31</f>
        <v>30</v>
      </c>
      <c r="BJ72" s="47" t="n">
        <f aca="false">BJ31</f>
        <v>30</v>
      </c>
      <c r="BK72" s="47" t="n">
        <f aca="false">BK31</f>
        <v>30</v>
      </c>
      <c r="BL72" s="47" t="n">
        <f aca="false">BL31</f>
        <v>30</v>
      </c>
      <c r="BM72" s="47" t="n">
        <f aca="false">BM31</f>
        <v>30</v>
      </c>
      <c r="BN72" s="47" t="n">
        <f aca="false">BN31</f>
        <v>30</v>
      </c>
      <c r="BO72" s="47" t="n">
        <f aca="false">BO31</f>
        <v>30</v>
      </c>
      <c r="BP72" s="47" t="n">
        <f aca="false">BP31</f>
        <v>30</v>
      </c>
      <c r="BQ72" s="47" t="n">
        <f aca="false">BQ31</f>
        <v>30</v>
      </c>
      <c r="BR72" s="47" t="n">
        <f aca="false">BR31</f>
        <v>30</v>
      </c>
      <c r="BS72" s="47" t="n">
        <f aca="false">BS31</f>
        <v>30</v>
      </c>
      <c r="BT72" s="47" t="n">
        <f aca="false">BT31</f>
        <v>30</v>
      </c>
      <c r="BU72" s="47" t="n">
        <f aca="false">BU31</f>
        <v>30</v>
      </c>
      <c r="BV72" s="47" t="n">
        <f aca="false">BV31</f>
        <v>30</v>
      </c>
      <c r="BW72" s="47" t="n">
        <f aca="false">BW31</f>
        <v>30</v>
      </c>
      <c r="BX72" s="47" t="n">
        <f aca="false">BX31</f>
        <v>30</v>
      </c>
      <c r="BY72" s="47" t="n">
        <f aca="false">BY31</f>
        <v>30</v>
      </c>
      <c r="BZ72" s="47" t="n">
        <f aca="false">BZ31</f>
        <v>30</v>
      </c>
      <c r="CA72" s="47" t="n">
        <f aca="false">CA31</f>
        <v>30</v>
      </c>
      <c r="CB72" s="47" t="n">
        <f aca="false">CB31</f>
        <v>30</v>
      </c>
      <c r="CC72" s="47" t="n">
        <f aca="false">CC31</f>
        <v>30</v>
      </c>
      <c r="CD72" s="47" t="n">
        <f aca="false">CD31</f>
        <v>30</v>
      </c>
      <c r="CE72" s="47" t="n">
        <f aca="false">CE31</f>
        <v>30</v>
      </c>
      <c r="CF72" s="47" t="n">
        <f aca="false">CF31</f>
        <v>30</v>
      </c>
      <c r="CG72" s="47" t="n">
        <f aca="false">CG31</f>
        <v>30</v>
      </c>
      <c r="CH72" s="47" t="n">
        <f aca="false">CH31</f>
        <v>30</v>
      </c>
      <c r="CI72" s="47" t="n">
        <f aca="false">CI31</f>
        <v>30</v>
      </c>
      <c r="CJ72" s="47" t="n">
        <f aca="false">CJ31</f>
        <v>30</v>
      </c>
      <c r="CK72" s="47" t="n">
        <f aca="false">CK31</f>
        <v>30</v>
      </c>
      <c r="CL72" s="47" t="n">
        <f aca="false">CL31</f>
        <v>30</v>
      </c>
      <c r="CM72" s="47" t="n">
        <f aca="false">CM31</f>
        <v>30</v>
      </c>
      <c r="CN72" s="47" t="n">
        <f aca="false">CN31</f>
        <v>30</v>
      </c>
      <c r="CO72" s="47" t="n">
        <f aca="false">CO31</f>
        <v>30</v>
      </c>
      <c r="CP72" s="47" t="n">
        <f aca="false">CP31</f>
        <v>30</v>
      </c>
      <c r="CQ72" s="47" t="n">
        <f aca="false">CQ31</f>
        <v>30</v>
      </c>
      <c r="CR72" s="47" t="n">
        <f aca="false">CR31</f>
        <v>30</v>
      </c>
      <c r="CS72" s="47" t="n">
        <f aca="false">CS31</f>
        <v>30</v>
      </c>
      <c r="CT72" s="47" t="n">
        <f aca="false">CT31</f>
        <v>30</v>
      </c>
      <c r="CU72" s="47" t="n">
        <f aca="false">CU31</f>
        <v>30</v>
      </c>
      <c r="CV72" s="47" t="n">
        <f aca="false">CV31</f>
        <v>30</v>
      </c>
      <c r="CW72" s="47" t="n">
        <f aca="false">CW31</f>
        <v>30</v>
      </c>
    </row>
    <row r="73" customFormat="false" ht="31" hidden="false" customHeight="true" outlineLevel="0" collapsed="false">
      <c r="C73" s="0" t="s">
        <v>121</v>
      </c>
      <c r="F73" s="47" t="n">
        <f aca="false">F19+F72</f>
        <v>12.4925</v>
      </c>
      <c r="G73" s="47" t="n">
        <f aca="false">G19+G72</f>
        <v>13.4925</v>
      </c>
      <c r="H73" s="47" t="n">
        <f aca="false">H19+H72</f>
        <v>14.4925</v>
      </c>
      <c r="I73" s="47" t="n">
        <f aca="false">I19+I72</f>
        <v>15.4925</v>
      </c>
      <c r="J73" s="47" t="n">
        <f aca="false">J19+J72</f>
        <v>16.4925</v>
      </c>
      <c r="K73" s="47" t="n">
        <f aca="false">K19+K72</f>
        <v>17.4925</v>
      </c>
      <c r="L73" s="47" t="n">
        <f aca="false">L19+L72</f>
        <v>18.4925</v>
      </c>
      <c r="M73" s="47" t="n">
        <f aca="false">M19+M72</f>
        <v>19.4925</v>
      </c>
      <c r="N73" s="47" t="n">
        <f aca="false">N19+N72</f>
        <v>20.4925</v>
      </c>
      <c r="O73" s="47" t="n">
        <f aca="false">O19+O72</f>
        <v>23.4925</v>
      </c>
      <c r="P73" s="47" t="n">
        <f aca="false">P19+P72</f>
        <v>39.4925</v>
      </c>
      <c r="Q73" s="47" t="n">
        <f aca="false">Q19+Q72</f>
        <v>45.4925</v>
      </c>
      <c r="R73" s="47" t="n">
        <f aca="false">R19+R72</f>
        <v>51.4925</v>
      </c>
      <c r="S73" s="47" t="n">
        <f aca="false">S19+S72</f>
        <v>57.4925</v>
      </c>
      <c r="T73" s="47" t="n">
        <f aca="false">T19+T72</f>
        <v>63.4925</v>
      </c>
      <c r="U73" s="47" t="n">
        <f aca="false">U19+U72</f>
        <v>69.4925</v>
      </c>
      <c r="V73" s="47" t="n">
        <f aca="false">V19+V72</f>
        <v>75.4925</v>
      </c>
      <c r="W73" s="47" t="n">
        <f aca="false">W19+W72</f>
        <v>81.4925</v>
      </c>
      <c r="X73" s="47" t="n">
        <f aca="false">X19+X72</f>
        <v>87.4925</v>
      </c>
      <c r="Y73" s="47" t="n">
        <f aca="false">Y19+Y72</f>
        <v>93.4925</v>
      </c>
      <c r="Z73" s="47" t="n">
        <f aca="false">Z19+Z72</f>
        <v>99.4925</v>
      </c>
      <c r="AA73" s="47" t="n">
        <f aca="false">AA19+AA72</f>
        <v>105.4925</v>
      </c>
      <c r="AB73" s="47" t="n">
        <f aca="false">AB19+AB72</f>
        <v>111.4925</v>
      </c>
      <c r="AC73" s="47" t="n">
        <f aca="false">AC19+AC72</f>
        <v>117.4925</v>
      </c>
      <c r="AD73" s="47" t="n">
        <f aca="false">AD19+AD72</f>
        <v>123.4925</v>
      </c>
      <c r="AE73" s="47" t="n">
        <f aca="false">AE19+AE72</f>
        <v>129.4925</v>
      </c>
      <c r="AF73" s="47" t="n">
        <f aca="false">AF19+AF72</f>
        <v>135.4925</v>
      </c>
      <c r="AG73" s="47" t="n">
        <f aca="false">AG19+AG72</f>
        <v>141.4925</v>
      </c>
      <c r="AH73" s="47" t="n">
        <f aca="false">AH19+AH72</f>
        <v>147.4925</v>
      </c>
      <c r="AI73" s="47" t="n">
        <f aca="false">AI19+AI72</f>
        <v>153.4925</v>
      </c>
      <c r="AJ73" s="47" t="n">
        <f aca="false">AJ19+AJ72</f>
        <v>172.4925</v>
      </c>
      <c r="AK73" s="47" t="n">
        <f aca="false">AK19+AK72</f>
        <v>181.4925</v>
      </c>
      <c r="AL73" s="47" t="n">
        <f aca="false">AL19+AL72</f>
        <v>190.4925</v>
      </c>
      <c r="AM73" s="47" t="n">
        <f aca="false">AM19+AM72</f>
        <v>199.4925</v>
      </c>
      <c r="AN73" s="47" t="n">
        <f aca="false">AN19+AN72</f>
        <v>208.4925</v>
      </c>
      <c r="AO73" s="47" t="n">
        <f aca="false">AO19+AO72</f>
        <v>217.4925</v>
      </c>
      <c r="AP73" s="47" t="n">
        <f aca="false">AP19+AP72</f>
        <v>226.4925</v>
      </c>
      <c r="AQ73" s="47" t="n">
        <f aca="false">AQ19+AQ72</f>
        <v>235.4925</v>
      </c>
      <c r="AR73" s="47" t="n">
        <f aca="false">AR19+AR72</f>
        <v>244.4925</v>
      </c>
      <c r="AS73" s="47" t="n">
        <f aca="false">AS19+AS72</f>
        <v>253.4925</v>
      </c>
      <c r="AT73" s="47" t="n">
        <f aca="false">AT19+AT72</f>
        <v>262.4925</v>
      </c>
      <c r="AU73" s="47" t="n">
        <f aca="false">AU19+AU72</f>
        <v>271.4925</v>
      </c>
      <c r="AV73" s="47" t="n">
        <f aca="false">AV19+AV72</f>
        <v>280.4925</v>
      </c>
      <c r="AW73" s="47" t="n">
        <f aca="false">AW19+AW72</f>
        <v>289.4925</v>
      </c>
      <c r="AX73" s="47" t="n">
        <f aca="false">AX19+AX72</f>
        <v>298.4925</v>
      </c>
      <c r="AY73" s="47" t="n">
        <f aca="false">AY19+AY72</f>
        <v>307.4925</v>
      </c>
      <c r="AZ73" s="47" t="n">
        <f aca="false">AZ19+AZ72</f>
        <v>316.4925</v>
      </c>
      <c r="BA73" s="47" t="n">
        <f aca="false">BA19+BA72</f>
        <v>325.4925</v>
      </c>
      <c r="BB73" s="47" t="n">
        <f aca="false">BB19+BB72</f>
        <v>334.4925</v>
      </c>
      <c r="BC73" s="47" t="n">
        <f aca="false">BC19+BC72</f>
        <v>343.4925</v>
      </c>
      <c r="BD73" s="47" t="n">
        <f aca="false">BD19+BD72</f>
        <v>352.4925</v>
      </c>
      <c r="BE73" s="47" t="n">
        <f aca="false">BE19+BE72</f>
        <v>361.4925</v>
      </c>
      <c r="BF73" s="47" t="n">
        <f aca="false">BF19+BF72</f>
        <v>370.4925</v>
      </c>
      <c r="BG73" s="47" t="n">
        <f aca="false">BG19+BG72</f>
        <v>379.4925</v>
      </c>
      <c r="BH73" s="47" t="n">
        <f aca="false">BH19+BH72</f>
        <v>388.4925</v>
      </c>
      <c r="BI73" s="47" t="n">
        <f aca="false">BI19+BI72</f>
        <v>397.4925</v>
      </c>
      <c r="BJ73" s="47" t="n">
        <f aca="false">BJ19+BJ72</f>
        <v>406.4925</v>
      </c>
      <c r="BK73" s="47" t="n">
        <f aca="false">BK19+BK72</f>
        <v>415.4925</v>
      </c>
      <c r="BL73" s="47" t="n">
        <f aca="false">BL19+BL72</f>
        <v>424.4925</v>
      </c>
      <c r="BM73" s="47" t="n">
        <f aca="false">BM19+BM72</f>
        <v>433.4925</v>
      </c>
      <c r="BN73" s="47" t="n">
        <f aca="false">BN19+BN72</f>
        <v>442.4925</v>
      </c>
      <c r="BO73" s="47" t="n">
        <f aca="false">BO19+BO72</f>
        <v>451.4925</v>
      </c>
      <c r="BP73" s="47" t="n">
        <f aca="false">BP19+BP72</f>
        <v>460.4925</v>
      </c>
      <c r="BQ73" s="47" t="n">
        <f aca="false">BQ19+BQ72</f>
        <v>469.4925</v>
      </c>
      <c r="BR73" s="47" t="n">
        <f aca="false">BR19+BR72</f>
        <v>478.4925</v>
      </c>
      <c r="BS73" s="47" t="n">
        <f aca="false">BS19+BS72</f>
        <v>487.4925</v>
      </c>
      <c r="BT73" s="47" t="n">
        <f aca="false">BT19+BT72</f>
        <v>496.4925</v>
      </c>
      <c r="BU73" s="47" t="n">
        <f aca="false">BU19+BU72</f>
        <v>505.4925</v>
      </c>
      <c r="BV73" s="47" t="n">
        <f aca="false">BV19+BV72</f>
        <v>514.4925</v>
      </c>
      <c r="BW73" s="47" t="n">
        <f aca="false">BW19+BW72</f>
        <v>523.4925</v>
      </c>
      <c r="BX73" s="47" t="n">
        <f aca="false">BX19+BX72</f>
        <v>532.4925</v>
      </c>
      <c r="BY73" s="47" t="n">
        <f aca="false">BY19+BY72</f>
        <v>541.4925</v>
      </c>
      <c r="BZ73" s="47" t="n">
        <f aca="false">BZ19+BZ72</f>
        <v>550.4925</v>
      </c>
      <c r="CA73" s="47" t="n">
        <f aca="false">CA19+CA72</f>
        <v>559.4925</v>
      </c>
      <c r="CB73" s="47" t="n">
        <f aca="false">CB19+CB72</f>
        <v>568.4925</v>
      </c>
      <c r="CC73" s="47" t="n">
        <f aca="false">CC19+CC72</f>
        <v>577.4925</v>
      </c>
      <c r="CD73" s="47" t="n">
        <f aca="false">CD19+CD72</f>
        <v>586.4925</v>
      </c>
      <c r="CE73" s="47" t="n">
        <f aca="false">CE19+CE72</f>
        <v>595.4925</v>
      </c>
      <c r="CF73" s="47" t="n">
        <f aca="false">CF19+CF72</f>
        <v>604.4925</v>
      </c>
      <c r="CG73" s="47" t="n">
        <f aca="false">CG19+CG72</f>
        <v>613.4925</v>
      </c>
      <c r="CH73" s="47" t="n">
        <f aca="false">CH19+CH72</f>
        <v>622.4925</v>
      </c>
      <c r="CI73" s="47" t="n">
        <f aca="false">CI19+CI72</f>
        <v>631.4925</v>
      </c>
      <c r="CJ73" s="47" t="n">
        <f aca="false">CJ19+CJ72</f>
        <v>640.4925</v>
      </c>
      <c r="CK73" s="47" t="n">
        <f aca="false">CK19+CK72</f>
        <v>649.4925</v>
      </c>
      <c r="CL73" s="47" t="n">
        <f aca="false">CL19+CL72</f>
        <v>658.4925</v>
      </c>
      <c r="CM73" s="47" t="n">
        <f aca="false">CM19+CM72</f>
        <v>667.4925</v>
      </c>
      <c r="CN73" s="47" t="n">
        <f aca="false">CN19+CN72</f>
        <v>676.4925</v>
      </c>
      <c r="CO73" s="47" t="n">
        <f aca="false">CO19+CO72</f>
        <v>685.4925</v>
      </c>
      <c r="CP73" s="47" t="n">
        <f aca="false">CP19+CP72</f>
        <v>694.4925</v>
      </c>
      <c r="CQ73" s="47" t="n">
        <f aca="false">CQ19+CQ72</f>
        <v>703.4925</v>
      </c>
      <c r="CR73" s="47" t="n">
        <f aca="false">CR19+CR72</f>
        <v>712.4925</v>
      </c>
      <c r="CS73" s="47" t="n">
        <f aca="false">CS19+CS72</f>
        <v>721.4925</v>
      </c>
      <c r="CT73" s="47" t="n">
        <f aca="false">CT19+CT72</f>
        <v>730.4925</v>
      </c>
      <c r="CU73" s="47" t="n">
        <f aca="false">CU19+CU72</f>
        <v>739.4925</v>
      </c>
      <c r="CV73" s="47" t="n">
        <f aca="false">CV19+CV72</f>
        <v>748.4925</v>
      </c>
      <c r="CW73" s="47" t="n">
        <f aca="false">CW19+CW72</f>
        <v>757.4925</v>
      </c>
    </row>
    <row r="74" customFormat="false" ht="17" hidden="false" customHeight="false" outlineLevel="0" collapsed="false">
      <c r="C74" s="0" t="s">
        <v>122</v>
      </c>
      <c r="F74" s="47" t="n">
        <f aca="false">(1-F76)*F73</f>
        <v>6.24625</v>
      </c>
      <c r="G74" s="47" t="n">
        <f aca="false">(1-G76)*G73</f>
        <v>6.74625</v>
      </c>
      <c r="H74" s="47" t="n">
        <f aca="false">(1-H76)*H73</f>
        <v>7.24625</v>
      </c>
      <c r="I74" s="47" t="n">
        <f aca="false">(1-I76)*I73</f>
        <v>7.74625</v>
      </c>
      <c r="J74" s="47" t="n">
        <f aca="false">(1-J76)*J73</f>
        <v>8.24625</v>
      </c>
      <c r="K74" s="47" t="n">
        <f aca="false">(1-K76)*K73</f>
        <v>8.74625</v>
      </c>
      <c r="L74" s="47" t="n">
        <f aca="false">(1-L76)*L73</f>
        <v>9.24625</v>
      </c>
      <c r="M74" s="47" t="n">
        <f aca="false">(1-M76)*M73</f>
        <v>9.74625</v>
      </c>
      <c r="N74" s="47" t="n">
        <f aca="false">(1-N76)*N73</f>
        <v>10.24625</v>
      </c>
      <c r="O74" s="47" t="n">
        <f aca="false">(1-O76)*O73</f>
        <v>11.74625</v>
      </c>
      <c r="P74" s="47" t="n">
        <f aca="false">(1-P76)*P73</f>
        <v>19.74625</v>
      </c>
      <c r="Q74" s="47" t="n">
        <f aca="false">(1-Q76)*Q73</f>
        <v>22.74625</v>
      </c>
      <c r="R74" s="47" t="n">
        <f aca="false">(1-R76)*R73</f>
        <v>25.74625</v>
      </c>
      <c r="S74" s="47" t="n">
        <f aca="false">(1-S76)*S73</f>
        <v>28.74625</v>
      </c>
      <c r="T74" s="47" t="n">
        <f aca="false">(1-T76)*T73</f>
        <v>31.74625</v>
      </c>
      <c r="U74" s="47" t="n">
        <f aca="false">(1-U76)*U73</f>
        <v>34.74625</v>
      </c>
      <c r="V74" s="47" t="n">
        <f aca="false">(1-V76)*V73</f>
        <v>37.74625</v>
      </c>
      <c r="W74" s="47" t="n">
        <f aca="false">(1-W76)*W73</f>
        <v>40.74625</v>
      </c>
      <c r="X74" s="47" t="n">
        <f aca="false">(1-X76)*X73</f>
        <v>43.74625</v>
      </c>
      <c r="Y74" s="47" t="n">
        <f aca="false">(1-Y76)*Y73</f>
        <v>46.74625</v>
      </c>
      <c r="Z74" s="47" t="n">
        <f aca="false">(1-Z76)*Z73</f>
        <v>49.74625</v>
      </c>
      <c r="AA74" s="47" t="n">
        <f aca="false">(1-AA76)*AA73</f>
        <v>52.74625</v>
      </c>
      <c r="AB74" s="47" t="n">
        <f aca="false">(1-AB76)*AB73</f>
        <v>55.74625</v>
      </c>
      <c r="AC74" s="47" t="n">
        <f aca="false">(1-AC76)*AC73</f>
        <v>58.74625</v>
      </c>
      <c r="AD74" s="47" t="n">
        <f aca="false">(1-AD76)*AD73</f>
        <v>61.74625</v>
      </c>
      <c r="AE74" s="47" t="n">
        <f aca="false">(1-AE76)*AE73</f>
        <v>64.74625</v>
      </c>
      <c r="AF74" s="47" t="n">
        <f aca="false">(1-AF76)*AF73</f>
        <v>67.74625</v>
      </c>
      <c r="AG74" s="47" t="n">
        <f aca="false">(1-AG76)*AG73</f>
        <v>70.74625</v>
      </c>
      <c r="AH74" s="47" t="n">
        <f aca="false">(1-AH76)*AH73</f>
        <v>73.74625</v>
      </c>
      <c r="AI74" s="47" t="n">
        <f aca="false">(1-AI76)*AI73</f>
        <v>76.74625</v>
      </c>
      <c r="AJ74" s="47" t="n">
        <f aca="false">(1-AJ76)*AJ73</f>
        <v>86.24625</v>
      </c>
      <c r="AK74" s="47" t="n">
        <f aca="false">(1-AK76)*AK73</f>
        <v>90.74625</v>
      </c>
      <c r="AL74" s="47" t="n">
        <f aca="false">(1-AL76)*AL73</f>
        <v>95.24625</v>
      </c>
      <c r="AM74" s="47" t="n">
        <f aca="false">(1-AM76)*AM73</f>
        <v>99.74625</v>
      </c>
      <c r="AN74" s="47" t="n">
        <f aca="false">(1-AN76)*AN73</f>
        <v>104.24625</v>
      </c>
      <c r="AO74" s="47" t="n">
        <f aca="false">(1-AO76)*AO73</f>
        <v>108.74625</v>
      </c>
      <c r="AP74" s="47" t="n">
        <f aca="false">(1-AP76)*AP73</f>
        <v>113.24625</v>
      </c>
      <c r="AQ74" s="47" t="n">
        <f aca="false">(1-AQ76)*AQ73</f>
        <v>117.74625</v>
      </c>
      <c r="AR74" s="47" t="n">
        <f aca="false">(1-AR76)*AR73</f>
        <v>122.24625</v>
      </c>
      <c r="AS74" s="47" t="n">
        <f aca="false">(1-AS76)*AS73</f>
        <v>126.74625</v>
      </c>
      <c r="AT74" s="47" t="n">
        <f aca="false">(1-AT76)*AT73</f>
        <v>131.24625</v>
      </c>
      <c r="AU74" s="47" t="n">
        <f aca="false">(1-AU76)*AU73</f>
        <v>135.74625</v>
      </c>
      <c r="AV74" s="47" t="n">
        <f aca="false">(1-AV76)*AV73</f>
        <v>140.24625</v>
      </c>
      <c r="AW74" s="47" t="n">
        <f aca="false">(1-AW76)*AW73</f>
        <v>144.74625</v>
      </c>
      <c r="AX74" s="47" t="n">
        <f aca="false">(1-AX76)*AX73</f>
        <v>149.24625</v>
      </c>
      <c r="AY74" s="47" t="n">
        <f aca="false">(1-AY76)*AY73</f>
        <v>153.74625</v>
      </c>
      <c r="AZ74" s="47" t="n">
        <f aca="false">(1-AZ76)*AZ73</f>
        <v>158.24625</v>
      </c>
      <c r="BA74" s="47" t="n">
        <f aca="false">(1-BA76)*BA73</f>
        <v>162.74625</v>
      </c>
      <c r="BB74" s="47" t="n">
        <f aca="false">(1-BB76)*BB73</f>
        <v>167.24625</v>
      </c>
      <c r="BC74" s="47" t="n">
        <f aca="false">(1-BC76)*BC73</f>
        <v>171.74625</v>
      </c>
      <c r="BD74" s="47" t="n">
        <f aca="false">(1-BD76)*BD73</f>
        <v>176.24625</v>
      </c>
      <c r="BE74" s="47" t="n">
        <f aca="false">(1-BE76)*BE73</f>
        <v>180.74625</v>
      </c>
      <c r="BF74" s="47" t="n">
        <f aca="false">(1-BF76)*BF73</f>
        <v>185.24625</v>
      </c>
      <c r="BG74" s="47" t="n">
        <f aca="false">(1-BG76)*BG73</f>
        <v>189.74625</v>
      </c>
      <c r="BH74" s="47" t="n">
        <f aca="false">(1-BH76)*BH73</f>
        <v>194.24625</v>
      </c>
      <c r="BI74" s="47" t="n">
        <f aca="false">(1-BI76)*BI73</f>
        <v>198.74625</v>
      </c>
      <c r="BJ74" s="47" t="n">
        <f aca="false">(1-BJ76)*BJ73</f>
        <v>203.24625</v>
      </c>
      <c r="BK74" s="47" t="n">
        <f aca="false">(1-BK76)*BK73</f>
        <v>207.74625</v>
      </c>
      <c r="BL74" s="47" t="n">
        <f aca="false">(1-BL76)*BL73</f>
        <v>212.24625</v>
      </c>
      <c r="BM74" s="47" t="n">
        <f aca="false">(1-BM76)*BM73</f>
        <v>216.74625</v>
      </c>
      <c r="BN74" s="47" t="n">
        <f aca="false">(1-BN76)*BN73</f>
        <v>221.24625</v>
      </c>
      <c r="BO74" s="47" t="n">
        <f aca="false">(1-BO76)*BO73</f>
        <v>225.74625</v>
      </c>
      <c r="BP74" s="47" t="n">
        <f aca="false">(1-BP76)*BP73</f>
        <v>230.24625</v>
      </c>
      <c r="BQ74" s="47" t="n">
        <f aca="false">(1-BQ76)*BQ73</f>
        <v>234.74625</v>
      </c>
      <c r="BR74" s="47" t="n">
        <f aca="false">(1-BR76)*BR73</f>
        <v>239.24625</v>
      </c>
      <c r="BS74" s="47" t="n">
        <f aca="false">(1-BS76)*BS73</f>
        <v>243.74625</v>
      </c>
      <c r="BT74" s="47" t="n">
        <f aca="false">(1-BT76)*BT73</f>
        <v>248.24625</v>
      </c>
      <c r="BU74" s="47" t="n">
        <f aca="false">(1-BU76)*BU73</f>
        <v>252.74625</v>
      </c>
      <c r="BV74" s="47" t="n">
        <f aca="false">(1-BV76)*BV73</f>
        <v>257.24625</v>
      </c>
      <c r="BW74" s="47" t="n">
        <f aca="false">(1-BW76)*BW73</f>
        <v>261.74625</v>
      </c>
      <c r="BX74" s="47" t="n">
        <f aca="false">(1-BX76)*BX73</f>
        <v>266.24625</v>
      </c>
      <c r="BY74" s="47" t="n">
        <f aca="false">(1-BY76)*BY73</f>
        <v>270.74625</v>
      </c>
      <c r="BZ74" s="47" t="n">
        <f aca="false">(1-BZ76)*BZ73</f>
        <v>275.24625</v>
      </c>
      <c r="CA74" s="47" t="n">
        <f aca="false">(1-CA76)*CA73</f>
        <v>279.74625</v>
      </c>
      <c r="CB74" s="47" t="n">
        <f aca="false">(1-CB76)*CB73</f>
        <v>284.24625</v>
      </c>
      <c r="CC74" s="47" t="n">
        <f aca="false">(1-CC76)*CC73</f>
        <v>288.74625</v>
      </c>
      <c r="CD74" s="47" t="n">
        <f aca="false">(1-CD76)*CD73</f>
        <v>293.24625</v>
      </c>
      <c r="CE74" s="47" t="n">
        <f aca="false">(1-CE76)*CE73</f>
        <v>297.74625</v>
      </c>
      <c r="CF74" s="47" t="n">
        <f aca="false">(1-CF76)*CF73</f>
        <v>302.24625</v>
      </c>
      <c r="CG74" s="47" t="n">
        <f aca="false">(1-CG76)*CG73</f>
        <v>306.74625</v>
      </c>
      <c r="CH74" s="47" t="n">
        <f aca="false">(1-CH76)*CH73</f>
        <v>311.24625</v>
      </c>
      <c r="CI74" s="47" t="n">
        <f aca="false">(1-CI76)*CI73</f>
        <v>315.74625</v>
      </c>
      <c r="CJ74" s="47" t="n">
        <f aca="false">(1-CJ76)*CJ73</f>
        <v>320.24625</v>
      </c>
      <c r="CK74" s="47" t="n">
        <f aca="false">(1-CK76)*CK73</f>
        <v>324.74625</v>
      </c>
      <c r="CL74" s="47" t="n">
        <f aca="false">(1-CL76)*CL73</f>
        <v>329.24625</v>
      </c>
      <c r="CM74" s="47" t="n">
        <f aca="false">(1-CM76)*CM73</f>
        <v>333.74625</v>
      </c>
      <c r="CN74" s="47" t="n">
        <f aca="false">(1-CN76)*CN73</f>
        <v>338.24625</v>
      </c>
      <c r="CO74" s="47" t="n">
        <f aca="false">(1-CO76)*CO73</f>
        <v>342.74625</v>
      </c>
      <c r="CP74" s="47" t="n">
        <f aca="false">(1-CP76)*CP73</f>
        <v>347.24625</v>
      </c>
      <c r="CQ74" s="47" t="n">
        <f aca="false">(1-CQ76)*CQ73</f>
        <v>351.74625</v>
      </c>
      <c r="CR74" s="47" t="n">
        <f aca="false">(1-CR76)*CR73</f>
        <v>356.24625</v>
      </c>
      <c r="CS74" s="47" t="n">
        <f aca="false">(1-CS76)*CS73</f>
        <v>360.74625</v>
      </c>
      <c r="CT74" s="47" t="n">
        <f aca="false">(1-CT76)*CT73</f>
        <v>365.24625</v>
      </c>
      <c r="CU74" s="47" t="n">
        <f aca="false">(1-CU76)*CU73</f>
        <v>369.74625</v>
      </c>
      <c r="CV74" s="47" t="n">
        <f aca="false">(1-CV76)*CV73</f>
        <v>374.24625</v>
      </c>
      <c r="CW74" s="47" t="n">
        <f aca="false">(1-CW76)*CW73</f>
        <v>378.74625</v>
      </c>
      <c r="DB74" s="48"/>
    </row>
    <row r="75" customFormat="false" ht="18" hidden="false" customHeight="true" outlineLevel="0" collapsed="false">
      <c r="C75" s="0" t="s">
        <v>52</v>
      </c>
      <c r="F75" s="47" t="n">
        <f aca="false">F73-F74</f>
        <v>6.24625</v>
      </c>
      <c r="G75" s="47" t="n">
        <f aca="false">G73-G74</f>
        <v>6.74625</v>
      </c>
      <c r="H75" s="47" t="n">
        <f aca="false">H73-H74</f>
        <v>7.24625</v>
      </c>
      <c r="I75" s="47" t="n">
        <f aca="false">I73-I74</f>
        <v>7.74625</v>
      </c>
      <c r="J75" s="47" t="n">
        <f aca="false">J73-J74</f>
        <v>8.24625</v>
      </c>
      <c r="K75" s="47" t="n">
        <f aca="false">K73-K74</f>
        <v>8.74625</v>
      </c>
      <c r="L75" s="47" t="n">
        <f aca="false">L73-L74</f>
        <v>9.24625</v>
      </c>
      <c r="M75" s="47" t="n">
        <f aca="false">M73-M74</f>
        <v>9.74625</v>
      </c>
      <c r="N75" s="47" t="n">
        <f aca="false">N73-N74</f>
        <v>10.24625</v>
      </c>
      <c r="O75" s="47" t="n">
        <f aca="false">O73-O74</f>
        <v>11.74625</v>
      </c>
      <c r="P75" s="47" t="n">
        <f aca="false">P73-P74</f>
        <v>19.74625</v>
      </c>
      <c r="Q75" s="47" t="n">
        <f aca="false">Q73-Q74</f>
        <v>22.74625</v>
      </c>
      <c r="R75" s="47" t="n">
        <f aca="false">R73-R74</f>
        <v>25.74625</v>
      </c>
      <c r="S75" s="47" t="n">
        <f aca="false">S73-S74</f>
        <v>28.74625</v>
      </c>
      <c r="T75" s="47" t="n">
        <f aca="false">T73-T74</f>
        <v>31.74625</v>
      </c>
      <c r="U75" s="47" t="n">
        <f aca="false">U73-U74</f>
        <v>34.74625</v>
      </c>
      <c r="V75" s="47" t="n">
        <f aca="false">V73-V74</f>
        <v>37.74625</v>
      </c>
      <c r="W75" s="47" t="n">
        <f aca="false">W73-W74</f>
        <v>40.74625</v>
      </c>
      <c r="X75" s="47" t="n">
        <f aca="false">X73-X74</f>
        <v>43.74625</v>
      </c>
      <c r="Y75" s="47" t="n">
        <f aca="false">Y73-Y74</f>
        <v>46.74625</v>
      </c>
      <c r="Z75" s="47" t="n">
        <f aca="false">Z73-Z74</f>
        <v>49.74625</v>
      </c>
      <c r="AA75" s="47" t="n">
        <f aca="false">AA73-AA74</f>
        <v>52.74625</v>
      </c>
      <c r="AB75" s="47" t="n">
        <f aca="false">AB73-AB74</f>
        <v>55.74625</v>
      </c>
      <c r="AC75" s="47" t="n">
        <f aca="false">AC73-AC74</f>
        <v>58.74625</v>
      </c>
      <c r="AD75" s="47" t="n">
        <f aca="false">AD73-AD74</f>
        <v>61.74625</v>
      </c>
      <c r="AE75" s="47" t="n">
        <f aca="false">AE73-AE74</f>
        <v>64.74625</v>
      </c>
      <c r="AF75" s="47" t="n">
        <f aca="false">AF73-AF74</f>
        <v>67.74625</v>
      </c>
      <c r="AG75" s="47" t="n">
        <f aca="false">AG73-AG74</f>
        <v>70.74625</v>
      </c>
      <c r="AH75" s="47" t="n">
        <f aca="false">AH73-AH74</f>
        <v>73.74625</v>
      </c>
      <c r="AI75" s="47" t="n">
        <f aca="false">AI73-AI74</f>
        <v>76.74625</v>
      </c>
      <c r="AJ75" s="47" t="n">
        <f aca="false">AJ73-AJ74</f>
        <v>86.24625</v>
      </c>
      <c r="AK75" s="47" t="n">
        <f aca="false">AK73-AK74</f>
        <v>90.74625</v>
      </c>
      <c r="AL75" s="47" t="n">
        <f aca="false">AL73-AL74</f>
        <v>95.24625</v>
      </c>
      <c r="AM75" s="47" t="n">
        <f aca="false">AM73-AM74</f>
        <v>99.74625</v>
      </c>
      <c r="AN75" s="47" t="n">
        <f aca="false">AN73-AN74</f>
        <v>104.24625</v>
      </c>
      <c r="AO75" s="47" t="n">
        <f aca="false">AO73-AO74</f>
        <v>108.74625</v>
      </c>
      <c r="AP75" s="47" t="n">
        <f aca="false">AP73-AP74</f>
        <v>113.24625</v>
      </c>
      <c r="AQ75" s="47" t="n">
        <f aca="false">AQ73-AQ74</f>
        <v>117.74625</v>
      </c>
      <c r="AR75" s="47" t="n">
        <f aca="false">AR73-AR74</f>
        <v>122.24625</v>
      </c>
      <c r="AS75" s="47" t="n">
        <f aca="false">AS73-AS74</f>
        <v>126.74625</v>
      </c>
      <c r="AT75" s="47" t="n">
        <f aca="false">AT73-AT74</f>
        <v>131.24625</v>
      </c>
      <c r="AU75" s="47" t="n">
        <f aca="false">AU73-AU74</f>
        <v>135.74625</v>
      </c>
      <c r="AV75" s="47" t="n">
        <f aca="false">AV73-AV74</f>
        <v>140.24625</v>
      </c>
      <c r="AW75" s="47" t="n">
        <f aca="false">AW73-AW74</f>
        <v>144.74625</v>
      </c>
      <c r="AX75" s="47" t="n">
        <f aca="false">AX73-AX74</f>
        <v>149.24625</v>
      </c>
      <c r="AY75" s="47" t="n">
        <f aca="false">AY73-AY74</f>
        <v>153.74625</v>
      </c>
      <c r="AZ75" s="47" t="n">
        <f aca="false">AZ73-AZ74</f>
        <v>158.24625</v>
      </c>
      <c r="BA75" s="47" t="n">
        <f aca="false">BA73-BA74</f>
        <v>162.74625</v>
      </c>
      <c r="BB75" s="47" t="n">
        <f aca="false">BB73-BB74</f>
        <v>167.24625</v>
      </c>
      <c r="BC75" s="47" t="n">
        <f aca="false">BC73-BC74</f>
        <v>171.74625</v>
      </c>
      <c r="BD75" s="47" t="n">
        <f aca="false">BD73-BD74</f>
        <v>176.24625</v>
      </c>
      <c r="BE75" s="47" t="n">
        <f aca="false">BE73-BE74</f>
        <v>180.74625</v>
      </c>
      <c r="BF75" s="47" t="n">
        <f aca="false">BF73-BF74</f>
        <v>185.24625</v>
      </c>
      <c r="BG75" s="47" t="n">
        <f aca="false">BG73-BG74</f>
        <v>189.74625</v>
      </c>
      <c r="BH75" s="47" t="n">
        <f aca="false">BH73-BH74</f>
        <v>194.24625</v>
      </c>
      <c r="BI75" s="47" t="n">
        <f aca="false">BI73-BI74</f>
        <v>198.74625</v>
      </c>
      <c r="BJ75" s="47" t="n">
        <f aca="false">BJ73-BJ74</f>
        <v>203.24625</v>
      </c>
      <c r="BK75" s="47" t="n">
        <f aca="false">BK73-BK74</f>
        <v>207.74625</v>
      </c>
      <c r="BL75" s="47" t="n">
        <f aca="false">BL73-BL74</f>
        <v>212.24625</v>
      </c>
      <c r="BM75" s="47" t="n">
        <f aca="false">BM73-BM74</f>
        <v>216.74625</v>
      </c>
      <c r="BN75" s="47" t="n">
        <f aca="false">BN73-BN74</f>
        <v>221.24625</v>
      </c>
      <c r="BO75" s="47" t="n">
        <f aca="false">BO73-BO74</f>
        <v>225.74625</v>
      </c>
      <c r="BP75" s="47" t="n">
        <f aca="false">BP73-BP74</f>
        <v>230.24625</v>
      </c>
      <c r="BQ75" s="47" t="n">
        <f aca="false">BQ73-BQ74</f>
        <v>234.74625</v>
      </c>
      <c r="BR75" s="47" t="n">
        <f aca="false">BR73-BR74</f>
        <v>239.24625</v>
      </c>
      <c r="BS75" s="47" t="n">
        <f aca="false">BS73-BS74</f>
        <v>243.74625</v>
      </c>
      <c r="BT75" s="47" t="n">
        <f aca="false">BT73-BT74</f>
        <v>248.24625</v>
      </c>
      <c r="BU75" s="47" t="n">
        <f aca="false">BU73-BU74</f>
        <v>252.74625</v>
      </c>
      <c r="BV75" s="47" t="n">
        <f aca="false">BV73-BV74</f>
        <v>257.24625</v>
      </c>
      <c r="BW75" s="47" t="n">
        <f aca="false">BW73-BW74</f>
        <v>261.74625</v>
      </c>
      <c r="BX75" s="47" t="n">
        <f aca="false">BX73-BX74</f>
        <v>266.24625</v>
      </c>
      <c r="BY75" s="47" t="n">
        <f aca="false">BY73-BY74</f>
        <v>270.74625</v>
      </c>
      <c r="BZ75" s="47" t="n">
        <f aca="false">BZ73-BZ74</f>
        <v>275.24625</v>
      </c>
      <c r="CA75" s="47" t="n">
        <f aca="false">CA73-CA74</f>
        <v>279.74625</v>
      </c>
      <c r="CB75" s="47" t="n">
        <f aca="false">CB73-CB74</f>
        <v>284.24625</v>
      </c>
      <c r="CC75" s="47" t="n">
        <f aca="false">CC73-CC74</f>
        <v>288.74625</v>
      </c>
      <c r="CD75" s="47" t="n">
        <f aca="false">CD73-CD74</f>
        <v>293.24625</v>
      </c>
      <c r="CE75" s="47" t="n">
        <f aca="false">CE73-CE74</f>
        <v>297.74625</v>
      </c>
      <c r="CF75" s="47" t="n">
        <f aca="false">CF73-CF74</f>
        <v>302.24625</v>
      </c>
      <c r="CG75" s="47" t="n">
        <f aca="false">CG73-CG74</f>
        <v>306.74625</v>
      </c>
      <c r="CH75" s="47" t="n">
        <f aca="false">CH73-CH74</f>
        <v>311.24625</v>
      </c>
      <c r="CI75" s="47" t="n">
        <f aca="false">CI73-CI74</f>
        <v>315.74625</v>
      </c>
      <c r="CJ75" s="47" t="n">
        <f aca="false">CJ73-CJ74</f>
        <v>320.24625</v>
      </c>
      <c r="CK75" s="47" t="n">
        <f aca="false">CK73-CK74</f>
        <v>324.74625</v>
      </c>
      <c r="CL75" s="47" t="n">
        <f aca="false">CL73-CL74</f>
        <v>329.24625</v>
      </c>
      <c r="CM75" s="47" t="n">
        <f aca="false">CM73-CM74</f>
        <v>333.74625</v>
      </c>
      <c r="CN75" s="47" t="n">
        <f aca="false">CN73-CN74</f>
        <v>338.24625</v>
      </c>
      <c r="CO75" s="47" t="n">
        <f aca="false">CO73-CO74</f>
        <v>342.74625</v>
      </c>
      <c r="CP75" s="47" t="n">
        <f aca="false">CP73-CP74</f>
        <v>347.24625</v>
      </c>
      <c r="CQ75" s="47" t="n">
        <f aca="false">CQ73-CQ74</f>
        <v>351.74625</v>
      </c>
      <c r="CR75" s="47" t="n">
        <f aca="false">CR73-CR74</f>
        <v>356.24625</v>
      </c>
      <c r="CS75" s="47" t="n">
        <f aca="false">CS73-CS74</f>
        <v>360.74625</v>
      </c>
      <c r="CT75" s="47" t="n">
        <f aca="false">CT73-CT74</f>
        <v>365.24625</v>
      </c>
      <c r="CU75" s="47" t="n">
        <f aca="false">CU73-CU74</f>
        <v>369.74625</v>
      </c>
      <c r="CV75" s="47" t="n">
        <f aca="false">CV73-CV74</f>
        <v>374.24625</v>
      </c>
      <c r="CW75" s="47" t="n">
        <f aca="false">CW73-CW74</f>
        <v>378.74625</v>
      </c>
    </row>
    <row r="76" customFormat="false" ht="17" hidden="false" customHeight="false" outlineLevel="0" collapsed="false">
      <c r="C76" s="0" t="s">
        <v>107</v>
      </c>
      <c r="D76" s="54" t="n">
        <f aca="false">BENCHMARKS!D67</f>
        <v>0.7</v>
      </c>
      <c r="F76" s="49" t="n">
        <f aca="false">ASSUMPTIONS!E34</f>
        <v>0.5</v>
      </c>
      <c r="G76" s="49" t="n">
        <f aca="false">ASSUMPTIONS!F34</f>
        <v>0.5</v>
      </c>
      <c r="H76" s="49" t="n">
        <f aca="false">ASSUMPTIONS!G34</f>
        <v>0.5</v>
      </c>
      <c r="I76" s="49" t="n">
        <f aca="false">ASSUMPTIONS!H34</f>
        <v>0.5</v>
      </c>
      <c r="J76" s="49" t="n">
        <f aca="false">ASSUMPTIONS!I34</f>
        <v>0.5</v>
      </c>
      <c r="K76" s="49" t="n">
        <f aca="false">ASSUMPTIONS!J34</f>
        <v>0.5</v>
      </c>
      <c r="L76" s="49" t="n">
        <f aca="false">ASSUMPTIONS!K34</f>
        <v>0.5</v>
      </c>
      <c r="M76" s="49" t="n">
        <f aca="false">ASSUMPTIONS!L34</f>
        <v>0.5</v>
      </c>
      <c r="N76" s="49" t="n">
        <f aca="false">ASSUMPTIONS!M34</f>
        <v>0.5</v>
      </c>
      <c r="O76" s="49" t="n">
        <f aca="false">ASSUMPTIONS!N34</f>
        <v>0.5</v>
      </c>
      <c r="P76" s="49" t="n">
        <f aca="false">ASSUMPTIONS!O34</f>
        <v>0.5</v>
      </c>
      <c r="Q76" s="49" t="n">
        <f aca="false">ASSUMPTIONS!P34</f>
        <v>0.5</v>
      </c>
      <c r="R76" s="49" t="n">
        <f aca="false">ASSUMPTIONS!Q34</f>
        <v>0.5</v>
      </c>
      <c r="S76" s="49" t="n">
        <f aca="false">ASSUMPTIONS!R34</f>
        <v>0.5</v>
      </c>
      <c r="T76" s="49" t="n">
        <f aca="false">ASSUMPTIONS!S34</f>
        <v>0.5</v>
      </c>
      <c r="U76" s="49" t="n">
        <f aca="false">ASSUMPTIONS!T34</f>
        <v>0.5</v>
      </c>
      <c r="V76" s="49" t="n">
        <f aca="false">ASSUMPTIONS!U34</f>
        <v>0.5</v>
      </c>
      <c r="W76" s="49" t="n">
        <f aca="false">ASSUMPTIONS!V34</f>
        <v>0.5</v>
      </c>
      <c r="X76" s="49" t="n">
        <f aca="false">ASSUMPTIONS!W34</f>
        <v>0.5</v>
      </c>
      <c r="Y76" s="49" t="n">
        <f aca="false">ASSUMPTIONS!X34</f>
        <v>0.5</v>
      </c>
      <c r="Z76" s="49" t="n">
        <f aca="false">ASSUMPTIONS!Y34</f>
        <v>0.5</v>
      </c>
      <c r="AA76" s="49" t="n">
        <f aca="false">ASSUMPTIONS!Z34</f>
        <v>0.5</v>
      </c>
      <c r="AB76" s="49" t="n">
        <f aca="false">ASSUMPTIONS!AA34</f>
        <v>0.5</v>
      </c>
      <c r="AC76" s="49" t="n">
        <f aca="false">ASSUMPTIONS!AB34</f>
        <v>0.5</v>
      </c>
      <c r="AD76" s="49" t="n">
        <f aca="false">ASSUMPTIONS!AC34</f>
        <v>0.5</v>
      </c>
      <c r="AE76" s="49" t="n">
        <f aca="false">ASSUMPTIONS!AD34</f>
        <v>0.5</v>
      </c>
      <c r="AF76" s="49" t="n">
        <f aca="false">ASSUMPTIONS!AE34</f>
        <v>0.5</v>
      </c>
      <c r="AG76" s="49" t="n">
        <f aca="false">ASSUMPTIONS!AF34</f>
        <v>0.5</v>
      </c>
      <c r="AH76" s="49" t="n">
        <f aca="false">ASSUMPTIONS!AG34</f>
        <v>0.5</v>
      </c>
      <c r="AI76" s="49" t="n">
        <f aca="false">ASSUMPTIONS!AH34</f>
        <v>0.5</v>
      </c>
      <c r="AJ76" s="49" t="n">
        <f aca="false">ASSUMPTIONS!AI34</f>
        <v>0.5</v>
      </c>
      <c r="AK76" s="49" t="n">
        <f aca="false">ASSUMPTIONS!AJ34</f>
        <v>0.5</v>
      </c>
      <c r="AL76" s="49" t="n">
        <f aca="false">ASSUMPTIONS!AK34</f>
        <v>0.5</v>
      </c>
      <c r="AM76" s="49" t="n">
        <f aca="false">ASSUMPTIONS!AL34</f>
        <v>0.5</v>
      </c>
      <c r="AN76" s="49" t="n">
        <f aca="false">ASSUMPTIONS!AM34</f>
        <v>0.5</v>
      </c>
      <c r="AO76" s="49" t="n">
        <f aca="false">ASSUMPTIONS!AN34</f>
        <v>0.5</v>
      </c>
      <c r="AP76" s="49" t="n">
        <f aca="false">ASSUMPTIONS!AO34</f>
        <v>0.5</v>
      </c>
      <c r="AQ76" s="49" t="n">
        <f aca="false">ASSUMPTIONS!AP34</f>
        <v>0.5</v>
      </c>
      <c r="AR76" s="49" t="n">
        <f aca="false">ASSUMPTIONS!AQ34</f>
        <v>0.5</v>
      </c>
      <c r="AS76" s="49" t="n">
        <f aca="false">ASSUMPTIONS!AR34</f>
        <v>0.5</v>
      </c>
      <c r="AT76" s="49" t="n">
        <f aca="false">ASSUMPTIONS!AS34</f>
        <v>0.5</v>
      </c>
      <c r="AU76" s="49" t="n">
        <f aca="false">ASSUMPTIONS!AT34</f>
        <v>0.5</v>
      </c>
      <c r="AV76" s="49" t="n">
        <f aca="false">ASSUMPTIONS!AU34</f>
        <v>0.5</v>
      </c>
      <c r="AW76" s="49" t="n">
        <f aca="false">ASSUMPTIONS!AV34</f>
        <v>0.5</v>
      </c>
      <c r="AX76" s="49" t="n">
        <f aca="false">ASSUMPTIONS!AW34</f>
        <v>0.5</v>
      </c>
      <c r="AY76" s="49" t="n">
        <f aca="false">ASSUMPTIONS!AX34</f>
        <v>0.5</v>
      </c>
      <c r="AZ76" s="49" t="n">
        <f aca="false">ASSUMPTIONS!AY34</f>
        <v>0.5</v>
      </c>
      <c r="BA76" s="49" t="n">
        <f aca="false">ASSUMPTIONS!AZ34</f>
        <v>0.5</v>
      </c>
      <c r="BB76" s="49" t="n">
        <f aca="false">ASSUMPTIONS!BA34</f>
        <v>0.5</v>
      </c>
      <c r="BC76" s="49" t="n">
        <f aca="false">ASSUMPTIONS!BB34</f>
        <v>0.5</v>
      </c>
      <c r="BD76" s="49" t="n">
        <f aca="false">ASSUMPTIONS!BC34</f>
        <v>0.5</v>
      </c>
      <c r="BE76" s="49" t="n">
        <f aca="false">ASSUMPTIONS!BD34</f>
        <v>0.5</v>
      </c>
      <c r="BF76" s="49" t="n">
        <f aca="false">ASSUMPTIONS!BE34</f>
        <v>0.5</v>
      </c>
      <c r="BG76" s="49" t="n">
        <f aca="false">ASSUMPTIONS!BF34</f>
        <v>0.5</v>
      </c>
      <c r="BH76" s="49" t="n">
        <f aca="false">ASSUMPTIONS!BG34</f>
        <v>0.5</v>
      </c>
      <c r="BI76" s="49" t="n">
        <f aca="false">ASSUMPTIONS!BH34</f>
        <v>0.5</v>
      </c>
      <c r="BJ76" s="49" t="n">
        <f aca="false">ASSUMPTIONS!BI34</f>
        <v>0.5</v>
      </c>
      <c r="BK76" s="49" t="n">
        <f aca="false">ASSUMPTIONS!BJ34</f>
        <v>0.5</v>
      </c>
      <c r="BL76" s="49" t="n">
        <f aca="false">ASSUMPTIONS!BK34</f>
        <v>0.5</v>
      </c>
      <c r="BM76" s="49" t="n">
        <f aca="false">ASSUMPTIONS!BL34</f>
        <v>0.5</v>
      </c>
      <c r="BN76" s="49" t="n">
        <f aca="false">ASSUMPTIONS!BM34</f>
        <v>0.5</v>
      </c>
      <c r="BO76" s="49" t="n">
        <f aca="false">ASSUMPTIONS!BN34</f>
        <v>0.5</v>
      </c>
      <c r="BP76" s="49" t="n">
        <f aca="false">ASSUMPTIONS!BO34</f>
        <v>0.5</v>
      </c>
      <c r="BQ76" s="49" t="n">
        <f aca="false">ASSUMPTIONS!BP34</f>
        <v>0.5</v>
      </c>
      <c r="BR76" s="49" t="n">
        <f aca="false">ASSUMPTIONS!BQ34</f>
        <v>0.5</v>
      </c>
      <c r="BS76" s="49" t="n">
        <f aca="false">ASSUMPTIONS!BR34</f>
        <v>0.5</v>
      </c>
      <c r="BT76" s="49" t="n">
        <f aca="false">ASSUMPTIONS!BS34</f>
        <v>0.5</v>
      </c>
      <c r="BU76" s="49" t="n">
        <f aca="false">ASSUMPTIONS!BT34</f>
        <v>0.5</v>
      </c>
      <c r="BV76" s="49" t="n">
        <f aca="false">ASSUMPTIONS!BU34</f>
        <v>0.5</v>
      </c>
      <c r="BW76" s="49" t="n">
        <f aca="false">ASSUMPTIONS!BV34</f>
        <v>0.5</v>
      </c>
      <c r="BX76" s="49" t="n">
        <f aca="false">ASSUMPTIONS!BW34</f>
        <v>0.5</v>
      </c>
      <c r="BY76" s="49" t="n">
        <f aca="false">ASSUMPTIONS!BX34</f>
        <v>0.5</v>
      </c>
      <c r="BZ76" s="49" t="n">
        <f aca="false">ASSUMPTIONS!BY34</f>
        <v>0.5</v>
      </c>
      <c r="CA76" s="49" t="n">
        <f aca="false">ASSUMPTIONS!BZ34</f>
        <v>0.5</v>
      </c>
      <c r="CB76" s="49" t="n">
        <f aca="false">ASSUMPTIONS!CA34</f>
        <v>0.5</v>
      </c>
      <c r="CC76" s="49" t="n">
        <f aca="false">ASSUMPTIONS!CB34</f>
        <v>0.5</v>
      </c>
      <c r="CD76" s="49" t="n">
        <f aca="false">ASSUMPTIONS!CC34</f>
        <v>0.5</v>
      </c>
      <c r="CE76" s="49" t="n">
        <f aca="false">ASSUMPTIONS!CD34</f>
        <v>0.5</v>
      </c>
      <c r="CF76" s="49" t="n">
        <f aca="false">ASSUMPTIONS!CE34</f>
        <v>0.5</v>
      </c>
      <c r="CG76" s="49" t="n">
        <f aca="false">ASSUMPTIONS!CF34</f>
        <v>0.5</v>
      </c>
      <c r="CH76" s="49" t="n">
        <f aca="false">ASSUMPTIONS!CG34</f>
        <v>0.5</v>
      </c>
      <c r="CI76" s="49" t="n">
        <f aca="false">ASSUMPTIONS!CH34</f>
        <v>0.5</v>
      </c>
      <c r="CJ76" s="49" t="n">
        <f aca="false">ASSUMPTIONS!CI34</f>
        <v>0.5</v>
      </c>
      <c r="CK76" s="49" t="n">
        <f aca="false">ASSUMPTIONS!CJ34</f>
        <v>0.5</v>
      </c>
      <c r="CL76" s="49" t="n">
        <f aca="false">ASSUMPTIONS!CK34</f>
        <v>0.5</v>
      </c>
      <c r="CM76" s="49" t="n">
        <f aca="false">ASSUMPTIONS!CL34</f>
        <v>0.5</v>
      </c>
      <c r="CN76" s="49" t="n">
        <f aca="false">ASSUMPTIONS!CM34</f>
        <v>0.5</v>
      </c>
      <c r="CO76" s="49" t="n">
        <f aca="false">ASSUMPTIONS!CN34</f>
        <v>0.5</v>
      </c>
      <c r="CP76" s="49" t="n">
        <f aca="false">ASSUMPTIONS!CO34</f>
        <v>0.5</v>
      </c>
      <c r="CQ76" s="49" t="n">
        <f aca="false">ASSUMPTIONS!CP34</f>
        <v>0.5</v>
      </c>
      <c r="CR76" s="49" t="n">
        <f aca="false">ASSUMPTIONS!CQ34</f>
        <v>0.5</v>
      </c>
      <c r="CS76" s="49" t="n">
        <f aca="false">ASSUMPTIONS!CR34</f>
        <v>0.5</v>
      </c>
      <c r="CT76" s="49" t="n">
        <f aca="false">ASSUMPTIONS!CS34</f>
        <v>0.5</v>
      </c>
      <c r="CU76" s="49" t="n">
        <f aca="false">ASSUMPTIONS!CT34</f>
        <v>0.5</v>
      </c>
      <c r="CV76" s="49" t="n">
        <f aca="false">ASSUMPTIONS!CU34</f>
        <v>0.5</v>
      </c>
      <c r="CW76" s="49" t="n">
        <f aca="false">ASSUMPTIONS!CV34</f>
        <v>0.5</v>
      </c>
    </row>
    <row r="77" customFormat="false" ht="17" hidden="false" customHeight="false" outlineLevel="0" collapsed="false">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8"/>
    </row>
    <row r="78" customFormat="false" ht="17" hidden="false" customHeight="false" outlineLevel="0" collapsed="false">
      <c r="C78" s="0" t="s">
        <v>123</v>
      </c>
      <c r="F78" s="47" t="n">
        <f aca="false">SUM(F79:F81)</f>
        <v>27</v>
      </c>
      <c r="G78" s="47" t="n">
        <f aca="false">SUM(G79:G81)</f>
        <v>27</v>
      </c>
      <c r="H78" s="47" t="n">
        <f aca="false">SUM(H79:H81)</f>
        <v>27</v>
      </c>
      <c r="I78" s="47" t="n">
        <f aca="false">SUM(I79:I81)</f>
        <v>27</v>
      </c>
      <c r="J78" s="47" t="n">
        <f aca="false">SUM(J79:J81)</f>
        <v>27</v>
      </c>
      <c r="K78" s="47" t="n">
        <f aca="false">SUM(K79:K81)</f>
        <v>24.7</v>
      </c>
      <c r="L78" s="47" t="n">
        <f aca="false">SUM(L79:L81)</f>
        <v>24.8779</v>
      </c>
      <c r="M78" s="47" t="n">
        <f aca="false">SUM(M79:M81)</f>
        <v>25.1579</v>
      </c>
      <c r="N78" s="47" t="n">
        <f aca="false">SUM(N79:N81)</f>
        <v>25.4379</v>
      </c>
      <c r="O78" s="47" t="n">
        <f aca="false">SUM(O79:O81)</f>
        <v>37.1779</v>
      </c>
      <c r="P78" s="47" t="n">
        <f aca="false">SUM(P79:P81)</f>
        <v>42.6579</v>
      </c>
      <c r="Q78" s="47" t="n">
        <f aca="false">SUM(Q79:Q81)</f>
        <v>44.3379</v>
      </c>
      <c r="R78" s="47" t="n">
        <f aca="false">SUM(R79:R81)</f>
        <v>46.0179</v>
      </c>
      <c r="S78" s="47" t="n">
        <f aca="false">SUM(S79:S81)</f>
        <v>47.6979</v>
      </c>
      <c r="T78" s="47" t="n">
        <f aca="false">SUM(T79:T81)</f>
        <v>49.3779</v>
      </c>
      <c r="U78" s="47" t="n">
        <f aca="false">SUM(U79:U81)</f>
        <v>51.0579</v>
      </c>
      <c r="V78" s="47" t="n">
        <f aca="false">SUM(V79:V81)</f>
        <v>52.7379</v>
      </c>
      <c r="W78" s="47" t="n">
        <f aca="false">SUM(W79:W81)</f>
        <v>54.4179</v>
      </c>
      <c r="X78" s="47" t="n">
        <f aca="false">SUM(X79:X81)</f>
        <v>56.0979</v>
      </c>
      <c r="Y78" s="47" t="n">
        <f aca="false">SUM(Y79:Y81)</f>
        <v>57.7779</v>
      </c>
      <c r="Z78" s="47" t="n">
        <f aca="false">SUM(Z79:Z81)</f>
        <v>59.4579</v>
      </c>
      <c r="AA78" s="47" t="n">
        <f aca="false">SUM(AA79:AA81)</f>
        <v>61.1379</v>
      </c>
      <c r="AB78" s="47" t="n">
        <f aca="false">SUM(AB79:AB81)</f>
        <v>62.8179</v>
      </c>
      <c r="AC78" s="47" t="n">
        <f aca="false">SUM(AC79:AC81)</f>
        <v>64.4979</v>
      </c>
      <c r="AD78" s="47" t="n">
        <f aca="false">SUM(AD79:AD81)</f>
        <v>66.1779</v>
      </c>
      <c r="AE78" s="47" t="n">
        <f aca="false">SUM(AE79:AE81)</f>
        <v>67.8579</v>
      </c>
      <c r="AF78" s="47" t="n">
        <f aca="false">SUM(AF79:AF81)</f>
        <v>69.5379</v>
      </c>
      <c r="AG78" s="47" t="n">
        <f aca="false">SUM(AG79:AG81)</f>
        <v>71.2179</v>
      </c>
      <c r="AH78" s="47" t="n">
        <f aca="false">SUM(AH79:AH81)</f>
        <v>72.8979</v>
      </c>
      <c r="AI78" s="47" t="n">
        <f aca="false">SUM(AI79:AI81)</f>
        <v>74.5779</v>
      </c>
      <c r="AJ78" s="47" t="n">
        <f aca="false">SUM(AJ79:AJ81)</f>
        <v>80.8979</v>
      </c>
      <c r="AK78" s="47" t="n">
        <f aca="false">SUM(AK79:AK81)</f>
        <v>84.06715</v>
      </c>
      <c r="AL78" s="47" t="n">
        <f aca="false">SUM(AL79:AL81)</f>
        <v>87.48715</v>
      </c>
      <c r="AM78" s="47" t="n">
        <f aca="false">SUM(AM79:AM81)</f>
        <v>90.90715</v>
      </c>
      <c r="AN78" s="47" t="n">
        <f aca="false">SUM(AN79:AN81)</f>
        <v>94.32715</v>
      </c>
      <c r="AO78" s="47" t="n">
        <f aca="false">SUM(AO79:AO81)</f>
        <v>97.74715</v>
      </c>
      <c r="AP78" s="47" t="n">
        <f aca="false">SUM(AP79:AP81)</f>
        <v>101.16715</v>
      </c>
      <c r="AQ78" s="47" t="n">
        <f aca="false">SUM(AQ79:AQ81)</f>
        <v>104.58715</v>
      </c>
      <c r="AR78" s="47" t="n">
        <f aca="false">SUM(AR79:AR81)</f>
        <v>108.00715</v>
      </c>
      <c r="AS78" s="47" t="n">
        <f aca="false">SUM(AS79:AS81)</f>
        <v>111.42715</v>
      </c>
      <c r="AT78" s="47" t="n">
        <f aca="false">SUM(AT79:AT81)</f>
        <v>114.84715</v>
      </c>
      <c r="AU78" s="47" t="n">
        <f aca="false">SUM(AU79:AU81)</f>
        <v>118.26715</v>
      </c>
      <c r="AV78" s="47" t="n">
        <f aca="false">SUM(AV79:AV81)</f>
        <v>121.68715</v>
      </c>
      <c r="AW78" s="47" t="n">
        <f aca="false">SUM(AW79:AW81)</f>
        <v>125.10715</v>
      </c>
      <c r="AX78" s="47" t="n">
        <f aca="false">SUM(AX79:AX81)</f>
        <v>128.52715</v>
      </c>
      <c r="AY78" s="47" t="n">
        <f aca="false">SUM(AY79:AY81)</f>
        <v>131.94715</v>
      </c>
      <c r="AZ78" s="47" t="n">
        <f aca="false">SUM(AZ79:AZ81)</f>
        <v>135.36715</v>
      </c>
      <c r="BA78" s="47" t="n">
        <f aca="false">SUM(BA79:BA81)</f>
        <v>138.78715</v>
      </c>
      <c r="BB78" s="47" t="n">
        <f aca="false">SUM(BB79:BB81)</f>
        <v>142.20715</v>
      </c>
      <c r="BC78" s="47" t="n">
        <f aca="false">SUM(BC79:BC81)</f>
        <v>145.62715</v>
      </c>
      <c r="BD78" s="47" t="n">
        <f aca="false">SUM(BD79:BD81)</f>
        <v>149.04715</v>
      </c>
      <c r="BE78" s="47" t="n">
        <f aca="false">SUM(BE79:BE81)</f>
        <v>152.46715</v>
      </c>
      <c r="BF78" s="47" t="n">
        <f aca="false">SUM(BF79:BF81)</f>
        <v>155.88715</v>
      </c>
      <c r="BG78" s="47" t="n">
        <f aca="false">SUM(BG79:BG81)</f>
        <v>159.30715</v>
      </c>
      <c r="BH78" s="47" t="n">
        <f aca="false">SUM(BH79:BH81)</f>
        <v>162.72715</v>
      </c>
      <c r="BI78" s="47" t="n">
        <f aca="false">SUM(BI79:BI81)</f>
        <v>166.14715</v>
      </c>
      <c r="BJ78" s="47" t="n">
        <f aca="false">SUM(BJ79:BJ81)</f>
        <v>169.56715</v>
      </c>
      <c r="BK78" s="47" t="n">
        <f aca="false">SUM(BK79:BK81)</f>
        <v>172.98715</v>
      </c>
      <c r="BL78" s="47" t="n">
        <f aca="false">SUM(BL79:BL81)</f>
        <v>176.40715</v>
      </c>
      <c r="BM78" s="47" t="n">
        <f aca="false">SUM(BM79:BM81)</f>
        <v>179.82715</v>
      </c>
      <c r="BN78" s="47" t="n">
        <f aca="false">SUM(BN79:BN81)</f>
        <v>183.24715</v>
      </c>
      <c r="BO78" s="47" t="n">
        <f aca="false">SUM(BO79:BO81)</f>
        <v>186.66715</v>
      </c>
      <c r="BP78" s="47" t="n">
        <f aca="false">SUM(BP79:BP81)</f>
        <v>190.08715</v>
      </c>
      <c r="BQ78" s="47" t="n">
        <f aca="false">SUM(BQ79:BQ81)</f>
        <v>193.50715</v>
      </c>
      <c r="BR78" s="47" t="n">
        <f aca="false">SUM(BR79:BR81)</f>
        <v>196.92715</v>
      </c>
      <c r="BS78" s="47" t="n">
        <f aca="false">SUM(BS79:BS81)</f>
        <v>200.34715</v>
      </c>
      <c r="BT78" s="47" t="n">
        <f aca="false">SUM(BT79:BT81)</f>
        <v>203.76715</v>
      </c>
      <c r="BU78" s="47" t="n">
        <f aca="false">SUM(BU79:BU81)</f>
        <v>207.18715</v>
      </c>
      <c r="BV78" s="47" t="n">
        <f aca="false">SUM(BV79:BV81)</f>
        <v>210.60715</v>
      </c>
      <c r="BW78" s="47" t="n">
        <f aca="false">SUM(BW79:BW81)</f>
        <v>214.02715</v>
      </c>
      <c r="BX78" s="47" t="n">
        <f aca="false">SUM(BX79:BX81)</f>
        <v>217.44715</v>
      </c>
      <c r="BY78" s="47" t="n">
        <f aca="false">SUM(BY79:BY81)</f>
        <v>220.86715</v>
      </c>
      <c r="BZ78" s="47" t="n">
        <f aca="false">SUM(BZ79:BZ81)</f>
        <v>224.28715</v>
      </c>
      <c r="CA78" s="47" t="n">
        <f aca="false">SUM(CA79:CA81)</f>
        <v>227.70715</v>
      </c>
      <c r="CB78" s="47" t="n">
        <f aca="false">SUM(CB79:CB81)</f>
        <v>231.12715</v>
      </c>
      <c r="CC78" s="47" t="n">
        <f aca="false">SUM(CC79:CC81)</f>
        <v>234.54715</v>
      </c>
      <c r="CD78" s="47" t="n">
        <f aca="false">SUM(CD79:CD81)</f>
        <v>237.96715</v>
      </c>
      <c r="CE78" s="47" t="n">
        <f aca="false">SUM(CE79:CE81)</f>
        <v>241.38715</v>
      </c>
      <c r="CF78" s="47" t="n">
        <f aca="false">SUM(CF79:CF81)</f>
        <v>244.80715</v>
      </c>
      <c r="CG78" s="47" t="n">
        <f aca="false">SUM(CG79:CG81)</f>
        <v>248.22715</v>
      </c>
      <c r="CH78" s="47" t="n">
        <f aca="false">SUM(CH79:CH81)</f>
        <v>251.64715</v>
      </c>
      <c r="CI78" s="47" t="n">
        <f aca="false">SUM(CI79:CI81)</f>
        <v>255.06715</v>
      </c>
      <c r="CJ78" s="47" t="n">
        <f aca="false">SUM(CJ79:CJ81)</f>
        <v>258.48715</v>
      </c>
      <c r="CK78" s="47" t="n">
        <f aca="false">SUM(CK79:CK81)</f>
        <v>261.90715</v>
      </c>
      <c r="CL78" s="47" t="n">
        <f aca="false">SUM(CL79:CL81)</f>
        <v>265.32715</v>
      </c>
      <c r="CM78" s="47" t="n">
        <f aca="false">SUM(CM79:CM81)</f>
        <v>268.74715</v>
      </c>
      <c r="CN78" s="47" t="n">
        <f aca="false">SUM(CN79:CN81)</f>
        <v>272.16715</v>
      </c>
      <c r="CO78" s="47" t="n">
        <f aca="false">SUM(CO79:CO81)</f>
        <v>275.58715</v>
      </c>
      <c r="CP78" s="47" t="n">
        <f aca="false">SUM(CP79:CP81)</f>
        <v>279.00715</v>
      </c>
      <c r="CQ78" s="47" t="n">
        <f aca="false">SUM(CQ79:CQ81)</f>
        <v>282.42715</v>
      </c>
      <c r="CR78" s="47" t="n">
        <f aca="false">SUM(CR79:CR81)</f>
        <v>285.84715</v>
      </c>
      <c r="CS78" s="47" t="n">
        <f aca="false">SUM(CS79:CS81)</f>
        <v>289.26715</v>
      </c>
      <c r="CT78" s="47" t="n">
        <f aca="false">SUM(CT79:CT81)</f>
        <v>292.68715</v>
      </c>
      <c r="CU78" s="47" t="n">
        <f aca="false">SUM(CU79:CU81)</f>
        <v>296.10715</v>
      </c>
      <c r="CV78" s="47" t="n">
        <f aca="false">SUM(CV79:CV81)</f>
        <v>299.52715</v>
      </c>
      <c r="CW78" s="47" t="n">
        <f aca="false">SUM(CW79:CW81)</f>
        <v>302.94715</v>
      </c>
    </row>
    <row r="79" customFormat="false" ht="17" hidden="false" customHeight="false" outlineLevel="0" collapsed="false">
      <c r="C79" s="0" t="s">
        <v>124</v>
      </c>
      <c r="D79" s="54" t="n">
        <f aca="false">BENCHMARKS!D70</f>
        <v>0.41</v>
      </c>
      <c r="F79" s="20" t="n">
        <v>10</v>
      </c>
      <c r="G79" s="20" t="n">
        <v>10</v>
      </c>
      <c r="H79" s="20" t="n">
        <v>10</v>
      </c>
      <c r="I79" s="20" t="n">
        <v>10</v>
      </c>
      <c r="J79" s="20" t="n">
        <v>10</v>
      </c>
      <c r="K79" s="47" t="n">
        <f aca="false">(K102*$E119)+($E120*(K31+((K9*12)/1000)))</f>
        <v>2.2</v>
      </c>
      <c r="L79" s="47" t="n">
        <f aca="false">(L102*$E119)+($E120*(L31+((L9*12)/1000)))</f>
        <v>2.2</v>
      </c>
      <c r="M79" s="47" t="n">
        <f aca="false">(M102*$E119)+($E120*(M31+((M9*12)/1000)))</f>
        <v>2.2</v>
      </c>
      <c r="N79" s="47" t="n">
        <f aca="false">(N102*$E119)+($E120*(N31+((N9*12)/1000)))</f>
        <v>2.2</v>
      </c>
      <c r="O79" s="47" t="n">
        <f aca="false">(O102*$E119)+($E120*(O31+((O9*12)/1000)))</f>
        <v>13.1</v>
      </c>
      <c r="P79" s="47" t="n">
        <f aca="false">(P102*$E119)+($E120*(P31+((P9*12)/1000)))</f>
        <v>14.1</v>
      </c>
      <c r="Q79" s="47" t="n">
        <f aca="false">(Q102*$E119)+($E120*(Q31+((Q9*12)/1000)))</f>
        <v>14.1</v>
      </c>
      <c r="R79" s="47" t="n">
        <f aca="false">(R102*$E119)+($E120*(R31+((R9*12)/1000)))</f>
        <v>14.1</v>
      </c>
      <c r="S79" s="47" t="n">
        <f aca="false">(S102*$E119)+($E120*(S31+((S9*12)/1000)))</f>
        <v>14.1</v>
      </c>
      <c r="T79" s="47" t="n">
        <f aca="false">(T102*$E119)+($E120*(T31+((T9*12)/1000)))</f>
        <v>14.1</v>
      </c>
      <c r="U79" s="47" t="n">
        <f aca="false">(U102*$E119)+($E120*(U31+((U9*12)/1000)))</f>
        <v>14.1</v>
      </c>
      <c r="V79" s="47" t="n">
        <f aca="false">(V102*$E119)+($E120*(V31+((V9*12)/1000)))</f>
        <v>14.1</v>
      </c>
      <c r="W79" s="47" t="n">
        <f aca="false">(W102*$E119)+($E120*(W31+((W9*12)/1000)))</f>
        <v>14.1</v>
      </c>
      <c r="X79" s="47" t="n">
        <f aca="false">(X102*$E119)+($E120*(X31+((X9*12)/1000)))</f>
        <v>14.1</v>
      </c>
      <c r="Y79" s="47" t="n">
        <f aca="false">(Y102*$E119)+($E120*(Y31+((Y9*12)/1000)))</f>
        <v>14.1</v>
      </c>
      <c r="Z79" s="47" t="n">
        <f aca="false">(Z102*$E119)+($E120*(Z31+((Z9*12)/1000)))</f>
        <v>14.1</v>
      </c>
      <c r="AA79" s="47" t="n">
        <f aca="false">(AA102*$E119)+($E120*(AA31+((AA9*12)/1000)))</f>
        <v>14.1</v>
      </c>
      <c r="AB79" s="47" t="n">
        <f aca="false">(AB102*$E119)+($E120*(AB31+((AB9*12)/1000)))</f>
        <v>14.1</v>
      </c>
      <c r="AC79" s="47" t="n">
        <f aca="false">(AC102*$E119)+($E120*(AC31+((AC9*12)/1000)))</f>
        <v>14.1</v>
      </c>
      <c r="AD79" s="47" t="n">
        <f aca="false">(AD102*$E119)+($E120*(AD31+((AD9*12)/1000)))</f>
        <v>14.1</v>
      </c>
      <c r="AE79" s="47" t="n">
        <f aca="false">(AE102*$E119)+($E120*(AE31+((AE9*12)/1000)))</f>
        <v>14.1</v>
      </c>
      <c r="AF79" s="47" t="n">
        <f aca="false">(AF102*$E119)+($E120*(AF31+((AF9*12)/1000)))</f>
        <v>14.1</v>
      </c>
      <c r="AG79" s="47" t="n">
        <f aca="false">(AG102*$E119)+($E120*(AG31+((AG9*12)/1000)))</f>
        <v>14.1</v>
      </c>
      <c r="AH79" s="47" t="n">
        <f aca="false">(AH102*$E119)+($E120*(AH31+((AH9*12)/1000)))</f>
        <v>14.1</v>
      </c>
      <c r="AI79" s="47" t="n">
        <f aca="false">(AI102*$E119)+($E120*(AI31+((AI9*12)/1000)))</f>
        <v>14.1</v>
      </c>
      <c r="AJ79" s="47" t="n">
        <f aca="false">(AJ102*$E119)+($E120*(AJ31+((AJ9*12)/1000)))</f>
        <v>15.1</v>
      </c>
      <c r="AK79" s="47" t="n">
        <f aca="false">(AK102*$E119)+($E120*(AK31+((AK9*12)/1000)))</f>
        <v>15.1</v>
      </c>
      <c r="AL79" s="47" t="n">
        <f aca="false">(AL102*$E119)+($E120*(AL31+((AL9*12)/1000)))</f>
        <v>15.1</v>
      </c>
      <c r="AM79" s="47" t="n">
        <f aca="false">(AM102*$E119)+($E120*(AM31+((AM9*12)/1000)))</f>
        <v>15.1</v>
      </c>
      <c r="AN79" s="47" t="n">
        <f aca="false">(AN102*$E119)+($E120*(AN31+((AN9*12)/1000)))</f>
        <v>15.1</v>
      </c>
      <c r="AO79" s="47" t="n">
        <f aca="false">(AO102*$E119)+($E120*(AO31+((AO9*12)/1000)))</f>
        <v>15.1</v>
      </c>
      <c r="AP79" s="47" t="n">
        <f aca="false">(AP102*$E119)+($E120*(AP31+((AP9*12)/1000)))</f>
        <v>15.1</v>
      </c>
      <c r="AQ79" s="47" t="n">
        <f aca="false">(AQ102*$E119)+($E120*(AQ31+((AQ9*12)/1000)))</f>
        <v>15.1</v>
      </c>
      <c r="AR79" s="47" t="n">
        <f aca="false">(AR102*$E119)+($E120*(AR31+((AR9*12)/1000)))</f>
        <v>15.1</v>
      </c>
      <c r="AS79" s="47" t="n">
        <f aca="false">(AS102*$E119)+($E120*(AS31+((AS9*12)/1000)))</f>
        <v>15.1</v>
      </c>
      <c r="AT79" s="47" t="n">
        <f aca="false">(AT102*$E119)+($E120*(AT31+((AT9*12)/1000)))</f>
        <v>15.1</v>
      </c>
      <c r="AU79" s="47" t="n">
        <f aca="false">(AU102*$E119)+($E120*(AU31+((AU9*12)/1000)))</f>
        <v>15.1</v>
      </c>
      <c r="AV79" s="47" t="n">
        <f aca="false">(AV102*$E119)+($E120*(AV31+((AV9*12)/1000)))</f>
        <v>15.1</v>
      </c>
      <c r="AW79" s="47" t="n">
        <f aca="false">(AW102*$E119)+($E120*(AW31+((AW9*12)/1000)))</f>
        <v>15.1</v>
      </c>
      <c r="AX79" s="47" t="n">
        <f aca="false">(AX102*$E119)+($E120*(AX31+((AX9*12)/1000)))</f>
        <v>15.1</v>
      </c>
      <c r="AY79" s="47" t="n">
        <f aca="false">(AY102*$E119)+($E120*(AY31+((AY9*12)/1000)))</f>
        <v>15.1</v>
      </c>
      <c r="AZ79" s="47" t="n">
        <f aca="false">(AZ102*$E119)+($E120*(AZ31+((AZ9*12)/1000)))</f>
        <v>15.1</v>
      </c>
      <c r="BA79" s="47" t="n">
        <f aca="false">(BA102*$E119)+($E120*(BA31+((BA9*12)/1000)))</f>
        <v>15.1</v>
      </c>
      <c r="BB79" s="47" t="n">
        <f aca="false">(BB102*$E119)+($E120*(BB31+((BB9*12)/1000)))</f>
        <v>15.1</v>
      </c>
      <c r="BC79" s="47" t="n">
        <f aca="false">(BC102*$E119)+($E120*(BC31+((BC9*12)/1000)))</f>
        <v>15.1</v>
      </c>
      <c r="BD79" s="47" t="n">
        <f aca="false">(BD102*$E119)+($E120*(BD31+((BD9*12)/1000)))</f>
        <v>15.1</v>
      </c>
      <c r="BE79" s="47" t="n">
        <f aca="false">(BE102*$E119)+($E120*(BE31+((BE9*12)/1000)))</f>
        <v>15.1</v>
      </c>
      <c r="BF79" s="47" t="n">
        <f aca="false">(BF102*$E119)+($E120*(BF31+((BF9*12)/1000)))</f>
        <v>15.1</v>
      </c>
      <c r="BG79" s="47" t="n">
        <f aca="false">(BG102*$E119)+($E120*(BG31+((BG9*12)/1000)))</f>
        <v>15.1</v>
      </c>
      <c r="BH79" s="47" t="n">
        <f aca="false">(BH102*$E119)+($E120*(BH31+((BH9*12)/1000)))</f>
        <v>15.1</v>
      </c>
      <c r="BI79" s="47" t="n">
        <f aca="false">(BI102*$E119)+($E120*(BI31+((BI9*12)/1000)))</f>
        <v>15.1</v>
      </c>
      <c r="BJ79" s="47" t="n">
        <f aca="false">(BJ102*$E119)+($E120*(BJ31+((BJ9*12)/1000)))</f>
        <v>15.1</v>
      </c>
      <c r="BK79" s="47" t="n">
        <f aca="false">(BK102*$E119)+($E120*(BK31+((BK9*12)/1000)))</f>
        <v>15.1</v>
      </c>
      <c r="BL79" s="47" t="n">
        <f aca="false">(BL102*$E119)+($E120*(BL31+((BL9*12)/1000)))</f>
        <v>15.1</v>
      </c>
      <c r="BM79" s="47" t="n">
        <f aca="false">(BM102*$E119)+($E120*(BM31+((BM9*12)/1000)))</f>
        <v>15.1</v>
      </c>
      <c r="BN79" s="47" t="n">
        <f aca="false">(BN102*$E119)+($E120*(BN31+((BN9*12)/1000)))</f>
        <v>15.1</v>
      </c>
      <c r="BO79" s="47" t="n">
        <f aca="false">(BO102*$E119)+($E120*(BO31+((BO9*12)/1000)))</f>
        <v>15.1</v>
      </c>
      <c r="BP79" s="47" t="n">
        <f aca="false">(BP102*$E119)+($E120*(BP31+((BP9*12)/1000)))</f>
        <v>15.1</v>
      </c>
      <c r="BQ79" s="47" t="n">
        <f aca="false">(BQ102*$E119)+($E120*(BQ31+((BQ9*12)/1000)))</f>
        <v>15.1</v>
      </c>
      <c r="BR79" s="47" t="n">
        <f aca="false">(BR102*$E119)+($E120*(BR31+((BR9*12)/1000)))</f>
        <v>15.1</v>
      </c>
      <c r="BS79" s="47" t="n">
        <f aca="false">(BS102*$E119)+($E120*(BS31+((BS9*12)/1000)))</f>
        <v>15.1</v>
      </c>
      <c r="BT79" s="47" t="n">
        <f aca="false">(BT102*$E119)+($E120*(BT31+((BT9*12)/1000)))</f>
        <v>15.1</v>
      </c>
      <c r="BU79" s="47" t="n">
        <f aca="false">(BU102*$E119)+($E120*(BU31+((BU9*12)/1000)))</f>
        <v>15.1</v>
      </c>
      <c r="BV79" s="47" t="n">
        <f aca="false">(BV102*$E119)+($E120*(BV31+((BV9*12)/1000)))</f>
        <v>15.1</v>
      </c>
      <c r="BW79" s="47" t="n">
        <f aca="false">(BW102*$E119)+($E120*(BW31+((BW9*12)/1000)))</f>
        <v>15.1</v>
      </c>
      <c r="BX79" s="47" t="n">
        <f aca="false">(BX102*$E119)+($E120*(BX31+((BX9*12)/1000)))</f>
        <v>15.1</v>
      </c>
      <c r="BY79" s="47" t="n">
        <f aca="false">(BY102*$E119)+($E120*(BY31+((BY9*12)/1000)))</f>
        <v>15.1</v>
      </c>
      <c r="BZ79" s="47" t="n">
        <f aca="false">(BZ102*$E119)+($E120*(BZ31+((BZ9*12)/1000)))</f>
        <v>15.1</v>
      </c>
      <c r="CA79" s="47" t="n">
        <f aca="false">(CA102*$E119)+($E120*(CA31+((CA9*12)/1000)))</f>
        <v>15.1</v>
      </c>
      <c r="CB79" s="47" t="n">
        <f aca="false">(CB102*$E119)+($E120*(CB31+((CB9*12)/1000)))</f>
        <v>15.1</v>
      </c>
      <c r="CC79" s="47" t="n">
        <f aca="false">(CC102*$E119)+($E120*(CC31+((CC9*12)/1000)))</f>
        <v>15.1</v>
      </c>
      <c r="CD79" s="47" t="n">
        <f aca="false">(CD102*$E119)+($E120*(CD31+((CD9*12)/1000)))</f>
        <v>15.1</v>
      </c>
      <c r="CE79" s="47" t="n">
        <f aca="false">(CE102*$E119)+($E120*(CE31+((CE9*12)/1000)))</f>
        <v>15.1</v>
      </c>
      <c r="CF79" s="47" t="n">
        <f aca="false">(CF102*$E119)+($E120*(CF31+((CF9*12)/1000)))</f>
        <v>15.1</v>
      </c>
      <c r="CG79" s="47" t="n">
        <f aca="false">(CG102*$E119)+($E120*(CG31+((CG9*12)/1000)))</f>
        <v>15.1</v>
      </c>
      <c r="CH79" s="47" t="n">
        <f aca="false">(CH102*$E119)+($E120*(CH31+((CH9*12)/1000)))</f>
        <v>15.1</v>
      </c>
      <c r="CI79" s="47" t="n">
        <f aca="false">(CI102*$E119)+($E120*(CI31+((CI9*12)/1000)))</f>
        <v>15.1</v>
      </c>
      <c r="CJ79" s="47" t="n">
        <f aca="false">(CJ102*$E119)+($E120*(CJ31+((CJ9*12)/1000)))</f>
        <v>15.1</v>
      </c>
      <c r="CK79" s="47" t="n">
        <f aca="false">(CK102*$E119)+($E120*(CK31+((CK9*12)/1000)))</f>
        <v>15.1</v>
      </c>
      <c r="CL79" s="47" t="n">
        <f aca="false">(CL102*$E119)+($E120*(CL31+((CL9*12)/1000)))</f>
        <v>15.1</v>
      </c>
      <c r="CM79" s="47" t="n">
        <f aca="false">(CM102*$E119)+($E120*(CM31+((CM9*12)/1000)))</f>
        <v>15.1</v>
      </c>
      <c r="CN79" s="47" t="n">
        <f aca="false">(CN102*$E119)+($E120*(CN31+((CN9*12)/1000)))</f>
        <v>15.1</v>
      </c>
      <c r="CO79" s="47" t="n">
        <f aca="false">(CO102*$E119)+($E120*(CO31+((CO9*12)/1000)))</f>
        <v>15.1</v>
      </c>
      <c r="CP79" s="47" t="n">
        <f aca="false">(CP102*$E119)+($E120*(CP31+((CP9*12)/1000)))</f>
        <v>15.1</v>
      </c>
      <c r="CQ79" s="47" t="n">
        <f aca="false">(CQ102*$E119)+($E120*(CQ31+((CQ9*12)/1000)))</f>
        <v>15.1</v>
      </c>
      <c r="CR79" s="47" t="n">
        <f aca="false">(CR102*$E119)+($E120*(CR31+((CR9*12)/1000)))</f>
        <v>15.1</v>
      </c>
      <c r="CS79" s="47" t="n">
        <f aca="false">(CS102*$E119)+($E120*(CS31+((CS9*12)/1000)))</f>
        <v>15.1</v>
      </c>
      <c r="CT79" s="47" t="n">
        <f aca="false">(CT102*$E119)+($E120*(CT31+((CT9*12)/1000)))</f>
        <v>15.1</v>
      </c>
      <c r="CU79" s="47" t="n">
        <f aca="false">(CU102*$E119)+($E120*(CU31+((CU9*12)/1000)))</f>
        <v>15.1</v>
      </c>
      <c r="CV79" s="47" t="n">
        <f aca="false">(CV102*$E119)+($E120*(CV31+((CV9*12)/1000)))</f>
        <v>15.1</v>
      </c>
      <c r="CW79" s="47" t="n">
        <f aca="false">(CW102*$E119)+($E120*(CW31+((CW9*12)/1000)))</f>
        <v>15.1</v>
      </c>
      <c r="CX79" s="47"/>
    </row>
    <row r="80" customFormat="false" ht="17" hidden="false" customHeight="false" outlineLevel="0" collapsed="false">
      <c r="C80" s="0" t="s">
        <v>125</v>
      </c>
      <c r="D80" s="54" t="n">
        <f aca="false">BENCHMARKS!D72</f>
        <v>0.29</v>
      </c>
      <c r="F80" s="20" t="n">
        <v>5</v>
      </c>
      <c r="G80" s="20" t="n">
        <v>5</v>
      </c>
      <c r="H80" s="20" t="n">
        <v>5</v>
      </c>
      <c r="I80" s="20" t="n">
        <v>5</v>
      </c>
      <c r="J80" s="20" t="n">
        <v>5</v>
      </c>
      <c r="K80" s="47" t="n">
        <f aca="false">MAX($E125,$E126*K73)</f>
        <v>5</v>
      </c>
      <c r="L80" s="47" t="n">
        <f aca="false">MAX($E125,$E126*L73)</f>
        <v>5.1779</v>
      </c>
      <c r="M80" s="47" t="n">
        <f aca="false">MAX($E125,$E126*M73)</f>
        <v>5.4579</v>
      </c>
      <c r="N80" s="47" t="n">
        <f aca="false">MAX($E125,$E126*N73)</f>
        <v>5.7379</v>
      </c>
      <c r="O80" s="47" t="n">
        <f aca="false">MAX($E125,$E126*O73)</f>
        <v>6.5779</v>
      </c>
      <c r="P80" s="47" t="n">
        <f aca="false">MAX($E125,$E126*P73)</f>
        <v>11.0579</v>
      </c>
      <c r="Q80" s="47" t="n">
        <f aca="false">MAX($E125,$E126*Q73)</f>
        <v>12.7379</v>
      </c>
      <c r="R80" s="47" t="n">
        <f aca="false">MAX($E125,$E126*R73)</f>
        <v>14.4179</v>
      </c>
      <c r="S80" s="47" t="n">
        <f aca="false">MAX($E125,$E126*S73)</f>
        <v>16.0979</v>
      </c>
      <c r="T80" s="47" t="n">
        <f aca="false">MAX($E125,$E126*T73)</f>
        <v>17.7779</v>
      </c>
      <c r="U80" s="47" t="n">
        <f aca="false">MAX($E125,$E126*U73)</f>
        <v>19.4579</v>
      </c>
      <c r="V80" s="47" t="n">
        <f aca="false">MAX($E125,$E126*V73)</f>
        <v>21.1379</v>
      </c>
      <c r="W80" s="47" t="n">
        <f aca="false">MAX($E125,$E126*W73)</f>
        <v>22.8179</v>
      </c>
      <c r="X80" s="47" t="n">
        <f aca="false">MAX($E125,$E126*X73)</f>
        <v>24.4979</v>
      </c>
      <c r="Y80" s="47" t="n">
        <f aca="false">MAX($E125,$E126*Y73)</f>
        <v>26.1779</v>
      </c>
      <c r="Z80" s="47" t="n">
        <f aca="false">MAX($E125,$E126*Z73)</f>
        <v>27.8579</v>
      </c>
      <c r="AA80" s="47" t="n">
        <f aca="false">MAX($E125,$E126*AA73)</f>
        <v>29.5379</v>
      </c>
      <c r="AB80" s="47" t="n">
        <f aca="false">MAX($E125,$E126*AB73)</f>
        <v>31.2179</v>
      </c>
      <c r="AC80" s="47" t="n">
        <f aca="false">MAX($E125,$E126*AC73)</f>
        <v>32.8979</v>
      </c>
      <c r="AD80" s="47" t="n">
        <f aca="false">MAX($E125,$E126*AD73)</f>
        <v>34.5779</v>
      </c>
      <c r="AE80" s="47" t="n">
        <f aca="false">MAX($E125,$E126*AE73)</f>
        <v>36.2579</v>
      </c>
      <c r="AF80" s="47" t="n">
        <f aca="false">MAX($E125,$E126*AF73)</f>
        <v>37.9379</v>
      </c>
      <c r="AG80" s="47" t="n">
        <f aca="false">MAX($E125,$E126*AG73)</f>
        <v>39.6179</v>
      </c>
      <c r="AH80" s="47" t="n">
        <f aca="false">MAX($E125,$E126*AH73)</f>
        <v>41.2979</v>
      </c>
      <c r="AI80" s="47" t="n">
        <f aca="false">MAX($E125,$E126*AI73)</f>
        <v>42.9779</v>
      </c>
      <c r="AJ80" s="47" t="n">
        <f aca="false">MAX($E125,$E126*AJ73)</f>
        <v>48.2979</v>
      </c>
      <c r="AK80" s="47" t="n">
        <f aca="false">MAX($E125,$E126*AK73)</f>
        <v>50.8179</v>
      </c>
      <c r="AL80" s="47" t="n">
        <f aca="false">MAX($E125,$E126*AL73)</f>
        <v>53.3379</v>
      </c>
      <c r="AM80" s="47" t="n">
        <f aca="false">MAX($E125,$E126*AM73)</f>
        <v>55.8579</v>
      </c>
      <c r="AN80" s="47" t="n">
        <f aca="false">MAX($E125,$E126*AN73)</f>
        <v>58.3779</v>
      </c>
      <c r="AO80" s="47" t="n">
        <f aca="false">MAX($E125,$E126*AO73)</f>
        <v>60.8979</v>
      </c>
      <c r="AP80" s="47" t="n">
        <f aca="false">MAX($E125,$E126*AP73)</f>
        <v>63.4179</v>
      </c>
      <c r="AQ80" s="47" t="n">
        <f aca="false">MAX($E125,$E126*AQ73)</f>
        <v>65.9379</v>
      </c>
      <c r="AR80" s="47" t="n">
        <f aca="false">MAX($E125,$E126*AR73)</f>
        <v>68.4579</v>
      </c>
      <c r="AS80" s="47" t="n">
        <f aca="false">MAX($E125,$E126*AS73)</f>
        <v>70.9779</v>
      </c>
      <c r="AT80" s="47" t="n">
        <f aca="false">MAX($E125,$E126*AT73)</f>
        <v>73.4979</v>
      </c>
      <c r="AU80" s="47" t="n">
        <f aca="false">MAX($E125,$E126*AU73)</f>
        <v>76.0179</v>
      </c>
      <c r="AV80" s="47" t="n">
        <f aca="false">MAX($E125,$E126*AV73)</f>
        <v>78.5379</v>
      </c>
      <c r="AW80" s="47" t="n">
        <f aca="false">MAX($E125,$E126*AW73)</f>
        <v>81.0579</v>
      </c>
      <c r="AX80" s="47" t="n">
        <f aca="false">MAX($E125,$E126*AX73)</f>
        <v>83.5779</v>
      </c>
      <c r="AY80" s="47" t="n">
        <f aca="false">MAX($E125,$E126*AY73)</f>
        <v>86.0979</v>
      </c>
      <c r="AZ80" s="47" t="n">
        <f aca="false">MAX($E125,$E126*AZ73)</f>
        <v>88.6179</v>
      </c>
      <c r="BA80" s="47" t="n">
        <f aca="false">MAX($E125,$E126*BA73)</f>
        <v>91.1379</v>
      </c>
      <c r="BB80" s="47" t="n">
        <f aca="false">MAX($E125,$E126*BB73)</f>
        <v>93.6579</v>
      </c>
      <c r="BC80" s="47" t="n">
        <f aca="false">MAX($E125,$E126*BC73)</f>
        <v>96.1779</v>
      </c>
      <c r="BD80" s="47" t="n">
        <f aca="false">MAX($E125,$E126*BD73)</f>
        <v>98.6979</v>
      </c>
      <c r="BE80" s="47" t="n">
        <f aca="false">MAX($E125,$E126*BE73)</f>
        <v>101.2179</v>
      </c>
      <c r="BF80" s="47" t="n">
        <f aca="false">MAX($E125,$E126*BF73)</f>
        <v>103.7379</v>
      </c>
      <c r="BG80" s="47" t="n">
        <f aca="false">MAX($E125,$E126*BG73)</f>
        <v>106.2579</v>
      </c>
      <c r="BH80" s="47" t="n">
        <f aca="false">MAX($E125,$E126*BH73)</f>
        <v>108.7779</v>
      </c>
      <c r="BI80" s="47" t="n">
        <f aca="false">MAX($E125,$E126*BI73)</f>
        <v>111.2979</v>
      </c>
      <c r="BJ80" s="47" t="n">
        <f aca="false">MAX($E125,$E126*BJ73)</f>
        <v>113.8179</v>
      </c>
      <c r="BK80" s="47" t="n">
        <f aca="false">MAX($E125,$E126*BK73)</f>
        <v>116.3379</v>
      </c>
      <c r="BL80" s="47" t="n">
        <f aca="false">MAX($E125,$E126*BL73)</f>
        <v>118.8579</v>
      </c>
      <c r="BM80" s="47" t="n">
        <f aca="false">MAX($E125,$E126*BM73)</f>
        <v>121.3779</v>
      </c>
      <c r="BN80" s="47" t="n">
        <f aca="false">MAX($E125,$E126*BN73)</f>
        <v>123.8979</v>
      </c>
      <c r="BO80" s="47" t="n">
        <f aca="false">MAX($E125,$E126*BO73)</f>
        <v>126.4179</v>
      </c>
      <c r="BP80" s="47" t="n">
        <f aca="false">MAX($E125,$E126*BP73)</f>
        <v>128.9379</v>
      </c>
      <c r="BQ80" s="47" t="n">
        <f aca="false">MAX($E125,$E126*BQ73)</f>
        <v>131.4579</v>
      </c>
      <c r="BR80" s="47" t="n">
        <f aca="false">MAX($E125,$E126*BR73)</f>
        <v>133.9779</v>
      </c>
      <c r="BS80" s="47" t="n">
        <f aca="false">MAX($E125,$E126*BS73)</f>
        <v>136.4979</v>
      </c>
      <c r="BT80" s="47" t="n">
        <f aca="false">MAX($E125,$E126*BT73)</f>
        <v>139.0179</v>
      </c>
      <c r="BU80" s="47" t="n">
        <f aca="false">MAX($E125,$E126*BU73)</f>
        <v>141.5379</v>
      </c>
      <c r="BV80" s="47" t="n">
        <f aca="false">MAX($E125,$E126*BV73)</f>
        <v>144.0579</v>
      </c>
      <c r="BW80" s="47" t="n">
        <f aca="false">MAX($E125,$E126*BW73)</f>
        <v>146.5779</v>
      </c>
      <c r="BX80" s="47" t="n">
        <f aca="false">MAX($E125,$E126*BX73)</f>
        <v>149.0979</v>
      </c>
      <c r="BY80" s="47" t="n">
        <f aca="false">MAX($E125,$E126*BY73)</f>
        <v>151.6179</v>
      </c>
      <c r="BZ80" s="47" t="n">
        <f aca="false">MAX($E125,$E126*BZ73)</f>
        <v>154.1379</v>
      </c>
      <c r="CA80" s="47" t="n">
        <f aca="false">MAX($E125,$E126*CA73)</f>
        <v>156.6579</v>
      </c>
      <c r="CB80" s="47" t="n">
        <f aca="false">MAX($E125,$E126*CB73)</f>
        <v>159.1779</v>
      </c>
      <c r="CC80" s="47" t="n">
        <f aca="false">MAX($E125,$E126*CC73)</f>
        <v>161.6979</v>
      </c>
      <c r="CD80" s="47" t="n">
        <f aca="false">MAX($E125,$E126*CD73)</f>
        <v>164.2179</v>
      </c>
      <c r="CE80" s="47" t="n">
        <f aca="false">MAX($E125,$E126*CE73)</f>
        <v>166.7379</v>
      </c>
      <c r="CF80" s="47" t="n">
        <f aca="false">MAX($E125,$E126*CF73)</f>
        <v>169.2579</v>
      </c>
      <c r="CG80" s="47" t="n">
        <f aca="false">MAX($E125,$E126*CG73)</f>
        <v>171.7779</v>
      </c>
      <c r="CH80" s="47" t="n">
        <f aca="false">MAX($E125,$E126*CH73)</f>
        <v>174.2979</v>
      </c>
      <c r="CI80" s="47" t="n">
        <f aca="false">MAX($E125,$E126*CI73)</f>
        <v>176.8179</v>
      </c>
      <c r="CJ80" s="47" t="n">
        <f aca="false">MAX($E125,$E126*CJ73)</f>
        <v>179.3379</v>
      </c>
      <c r="CK80" s="47" t="n">
        <f aca="false">MAX($E125,$E126*CK73)</f>
        <v>181.8579</v>
      </c>
      <c r="CL80" s="47" t="n">
        <f aca="false">MAX($E125,$E126*CL73)</f>
        <v>184.3779</v>
      </c>
      <c r="CM80" s="47" t="n">
        <f aca="false">MAX($E125,$E126*CM73)</f>
        <v>186.8979</v>
      </c>
      <c r="CN80" s="47" t="n">
        <f aca="false">MAX($E125,$E126*CN73)</f>
        <v>189.4179</v>
      </c>
      <c r="CO80" s="47" t="n">
        <f aca="false">MAX($E125,$E126*CO73)</f>
        <v>191.9379</v>
      </c>
      <c r="CP80" s="47" t="n">
        <f aca="false">MAX($E125,$E126*CP73)</f>
        <v>194.4579</v>
      </c>
      <c r="CQ80" s="47" t="n">
        <f aca="false">MAX($E125,$E126*CQ73)</f>
        <v>196.9779</v>
      </c>
      <c r="CR80" s="47" t="n">
        <f aca="false">MAX($E125,$E126*CR73)</f>
        <v>199.4979</v>
      </c>
      <c r="CS80" s="47" t="n">
        <f aca="false">MAX($E125,$E126*CS73)</f>
        <v>202.0179</v>
      </c>
      <c r="CT80" s="47" t="n">
        <f aca="false">MAX($E125,$E126*CT73)</f>
        <v>204.5379</v>
      </c>
      <c r="CU80" s="47" t="n">
        <f aca="false">MAX($E125,$E126*CU73)</f>
        <v>207.0579</v>
      </c>
      <c r="CV80" s="47" t="n">
        <f aca="false">MAX($E125,$E126*CV73)</f>
        <v>209.5779</v>
      </c>
      <c r="CW80" s="47" t="n">
        <f aca="false">MAX($E125,$E126*CW73)</f>
        <v>212.0979</v>
      </c>
    </row>
    <row r="81" customFormat="false" ht="17" hidden="false" customHeight="false" outlineLevel="0" collapsed="false">
      <c r="C81" s="0" t="s">
        <v>126</v>
      </c>
      <c r="D81" s="54" t="n">
        <f aca="false">BENCHMARKS!D74</f>
        <v>0.23</v>
      </c>
      <c r="F81" s="20" t="n">
        <v>12</v>
      </c>
      <c r="G81" s="20" t="n">
        <v>12</v>
      </c>
      <c r="H81" s="20" t="n">
        <v>12</v>
      </c>
      <c r="I81" s="20" t="n">
        <v>12</v>
      </c>
      <c r="J81" s="20" t="n">
        <v>12</v>
      </c>
      <c r="K81" s="47" t="n">
        <f aca="false">MAX($E122,$E123*K73)</f>
        <v>17.5</v>
      </c>
      <c r="L81" s="47" t="n">
        <f aca="false">MAX($E122,$E123*L73)</f>
        <v>17.5</v>
      </c>
      <c r="M81" s="47" t="n">
        <f aca="false">MAX($E122,$E123*M73)</f>
        <v>17.5</v>
      </c>
      <c r="N81" s="47" t="n">
        <f aca="false">MAX($E122,$E123*N73)</f>
        <v>17.5</v>
      </c>
      <c r="O81" s="47" t="n">
        <f aca="false">MAX($E122,$E123*O73)</f>
        <v>17.5</v>
      </c>
      <c r="P81" s="47" t="n">
        <f aca="false">MAX($E122,$E123*P73)</f>
        <v>17.5</v>
      </c>
      <c r="Q81" s="47" t="n">
        <f aca="false">MAX($E122,$E123*Q73)</f>
        <v>17.5</v>
      </c>
      <c r="R81" s="47" t="n">
        <f aca="false">MAX($E122,$E123*R73)</f>
        <v>17.5</v>
      </c>
      <c r="S81" s="47" t="n">
        <f aca="false">MAX($E122,$E123*S73)</f>
        <v>17.5</v>
      </c>
      <c r="T81" s="47" t="n">
        <f aca="false">MAX($E122,$E123*T73)</f>
        <v>17.5</v>
      </c>
      <c r="U81" s="47" t="n">
        <f aca="false">MAX($E122,$E123*U73)</f>
        <v>17.5</v>
      </c>
      <c r="V81" s="47" t="n">
        <f aca="false">MAX($E122,$E123*V73)</f>
        <v>17.5</v>
      </c>
      <c r="W81" s="47" t="n">
        <f aca="false">MAX($E122,$E123*W73)</f>
        <v>17.5</v>
      </c>
      <c r="X81" s="47" t="n">
        <f aca="false">MAX($E122,$E123*X73)</f>
        <v>17.5</v>
      </c>
      <c r="Y81" s="47" t="n">
        <f aca="false">MAX($E122,$E123*Y73)</f>
        <v>17.5</v>
      </c>
      <c r="Z81" s="47" t="n">
        <f aca="false">MAX($E122,$E123*Z73)</f>
        <v>17.5</v>
      </c>
      <c r="AA81" s="47" t="n">
        <f aca="false">MAX($E122,$E123*AA73)</f>
        <v>17.5</v>
      </c>
      <c r="AB81" s="47" t="n">
        <f aca="false">MAX($E122,$E123*AB73)</f>
        <v>17.5</v>
      </c>
      <c r="AC81" s="47" t="n">
        <f aca="false">MAX($E122,$E123*AC73)</f>
        <v>17.5</v>
      </c>
      <c r="AD81" s="47" t="n">
        <f aca="false">MAX($E122,$E123*AD73)</f>
        <v>17.5</v>
      </c>
      <c r="AE81" s="47" t="n">
        <f aca="false">MAX($E122,$E123*AE73)</f>
        <v>17.5</v>
      </c>
      <c r="AF81" s="47" t="n">
        <f aca="false">MAX($E122,$E123*AF73)</f>
        <v>17.5</v>
      </c>
      <c r="AG81" s="47" t="n">
        <f aca="false">MAX($E122,$E123*AG73)</f>
        <v>17.5</v>
      </c>
      <c r="AH81" s="47" t="n">
        <f aca="false">MAX($E122,$E123*AH73)</f>
        <v>17.5</v>
      </c>
      <c r="AI81" s="47" t="n">
        <f aca="false">MAX($E122,$E123*AI73)</f>
        <v>17.5</v>
      </c>
      <c r="AJ81" s="47" t="n">
        <f aca="false">MAX($E122,$E123*AJ73)</f>
        <v>17.5</v>
      </c>
      <c r="AK81" s="47" t="n">
        <f aca="false">MAX($E122,$E123*AK73)</f>
        <v>18.14925</v>
      </c>
      <c r="AL81" s="47" t="n">
        <f aca="false">MAX($E122,$E123*AL73)</f>
        <v>19.04925</v>
      </c>
      <c r="AM81" s="47" t="n">
        <f aca="false">MAX($E122,$E123*AM73)</f>
        <v>19.94925</v>
      </c>
      <c r="AN81" s="47" t="n">
        <f aca="false">MAX($E122,$E123*AN73)</f>
        <v>20.84925</v>
      </c>
      <c r="AO81" s="47" t="n">
        <f aca="false">MAX($E122,$E123*AO73)</f>
        <v>21.74925</v>
      </c>
      <c r="AP81" s="47" t="n">
        <f aca="false">MAX($E122,$E123*AP73)</f>
        <v>22.64925</v>
      </c>
      <c r="AQ81" s="47" t="n">
        <f aca="false">MAX($E122,$E123*AQ73)</f>
        <v>23.54925</v>
      </c>
      <c r="AR81" s="47" t="n">
        <f aca="false">MAX($E122,$E123*AR73)</f>
        <v>24.44925</v>
      </c>
      <c r="AS81" s="47" t="n">
        <f aca="false">MAX($E122,$E123*AS73)</f>
        <v>25.34925</v>
      </c>
      <c r="AT81" s="47" t="n">
        <f aca="false">MAX($E122,$E123*AT73)</f>
        <v>26.24925</v>
      </c>
      <c r="AU81" s="47" t="n">
        <f aca="false">MAX($E122,$E123*AU73)</f>
        <v>27.14925</v>
      </c>
      <c r="AV81" s="47" t="n">
        <f aca="false">MAX($E122,$E123*AV73)</f>
        <v>28.04925</v>
      </c>
      <c r="AW81" s="47" t="n">
        <f aca="false">MAX($E122,$E123*AW73)</f>
        <v>28.94925</v>
      </c>
      <c r="AX81" s="47" t="n">
        <f aca="false">MAX($E122,$E123*AX73)</f>
        <v>29.84925</v>
      </c>
      <c r="AY81" s="47" t="n">
        <f aca="false">MAX($E122,$E123*AY73)</f>
        <v>30.74925</v>
      </c>
      <c r="AZ81" s="47" t="n">
        <f aca="false">MAX($E122,$E123*AZ73)</f>
        <v>31.64925</v>
      </c>
      <c r="BA81" s="47" t="n">
        <f aca="false">MAX($E122,$E123*BA73)</f>
        <v>32.54925</v>
      </c>
      <c r="BB81" s="47" t="n">
        <f aca="false">MAX($E122,$E123*BB73)</f>
        <v>33.44925</v>
      </c>
      <c r="BC81" s="47" t="n">
        <f aca="false">MAX($E122,$E123*BC73)</f>
        <v>34.34925</v>
      </c>
      <c r="BD81" s="47" t="n">
        <f aca="false">MAX($E122,$E123*BD73)</f>
        <v>35.24925</v>
      </c>
      <c r="BE81" s="47" t="n">
        <f aca="false">MAX($E122,$E123*BE73)</f>
        <v>36.14925</v>
      </c>
      <c r="BF81" s="47" t="n">
        <f aca="false">MAX($E122,$E123*BF73)</f>
        <v>37.04925</v>
      </c>
      <c r="BG81" s="47" t="n">
        <f aca="false">MAX($E122,$E123*BG73)</f>
        <v>37.94925</v>
      </c>
      <c r="BH81" s="47" t="n">
        <f aca="false">MAX($E122,$E123*BH73)</f>
        <v>38.84925</v>
      </c>
      <c r="BI81" s="47" t="n">
        <f aca="false">MAX($E122,$E123*BI73)</f>
        <v>39.74925</v>
      </c>
      <c r="BJ81" s="47" t="n">
        <f aca="false">MAX($E122,$E123*BJ73)</f>
        <v>40.64925</v>
      </c>
      <c r="BK81" s="47" t="n">
        <f aca="false">MAX($E122,$E123*BK73)</f>
        <v>41.54925</v>
      </c>
      <c r="BL81" s="47" t="n">
        <f aca="false">MAX($E122,$E123*BL73)</f>
        <v>42.44925</v>
      </c>
      <c r="BM81" s="47" t="n">
        <f aca="false">MAX($E122,$E123*BM73)</f>
        <v>43.34925</v>
      </c>
      <c r="BN81" s="47" t="n">
        <f aca="false">MAX($E122,$E123*BN73)</f>
        <v>44.24925</v>
      </c>
      <c r="BO81" s="47" t="n">
        <f aca="false">MAX($E122,$E123*BO73)</f>
        <v>45.14925</v>
      </c>
      <c r="BP81" s="47" t="n">
        <f aca="false">MAX($E122,$E123*BP73)</f>
        <v>46.04925</v>
      </c>
      <c r="BQ81" s="47" t="n">
        <f aca="false">MAX($E122,$E123*BQ73)</f>
        <v>46.94925</v>
      </c>
      <c r="BR81" s="47" t="n">
        <f aca="false">MAX($E122,$E123*BR73)</f>
        <v>47.84925</v>
      </c>
      <c r="BS81" s="47" t="n">
        <f aca="false">MAX($E122,$E123*BS73)</f>
        <v>48.74925</v>
      </c>
      <c r="BT81" s="47" t="n">
        <f aca="false">MAX($E122,$E123*BT73)</f>
        <v>49.64925</v>
      </c>
      <c r="BU81" s="47" t="n">
        <f aca="false">MAX($E122,$E123*BU73)</f>
        <v>50.54925</v>
      </c>
      <c r="BV81" s="47" t="n">
        <f aca="false">MAX($E122,$E123*BV73)</f>
        <v>51.44925</v>
      </c>
      <c r="BW81" s="47" t="n">
        <f aca="false">MAX($E122,$E123*BW73)</f>
        <v>52.34925</v>
      </c>
      <c r="BX81" s="47" t="n">
        <f aca="false">MAX($E122,$E123*BX73)</f>
        <v>53.24925</v>
      </c>
      <c r="BY81" s="47" t="n">
        <f aca="false">MAX($E122,$E123*BY73)</f>
        <v>54.14925</v>
      </c>
      <c r="BZ81" s="47" t="n">
        <f aca="false">MAX($E122,$E123*BZ73)</f>
        <v>55.04925</v>
      </c>
      <c r="CA81" s="47" t="n">
        <f aca="false">MAX($E122,$E123*CA73)</f>
        <v>55.94925</v>
      </c>
      <c r="CB81" s="47" t="n">
        <f aca="false">MAX($E122,$E123*CB73)</f>
        <v>56.84925</v>
      </c>
      <c r="CC81" s="47" t="n">
        <f aca="false">MAX($E122,$E123*CC73)</f>
        <v>57.74925</v>
      </c>
      <c r="CD81" s="47" t="n">
        <f aca="false">MAX($E122,$E123*CD73)</f>
        <v>58.64925</v>
      </c>
      <c r="CE81" s="47" t="n">
        <f aca="false">MAX($E122,$E123*CE73)</f>
        <v>59.54925</v>
      </c>
      <c r="CF81" s="47" t="n">
        <f aca="false">MAX($E122,$E123*CF73)</f>
        <v>60.44925</v>
      </c>
      <c r="CG81" s="47" t="n">
        <f aca="false">MAX($E122,$E123*CG73)</f>
        <v>61.34925</v>
      </c>
      <c r="CH81" s="47" t="n">
        <f aca="false">MAX($E122,$E123*CH73)</f>
        <v>62.24925</v>
      </c>
      <c r="CI81" s="47" t="n">
        <f aca="false">MAX($E122,$E123*CI73)</f>
        <v>63.14925</v>
      </c>
      <c r="CJ81" s="47" t="n">
        <f aca="false">MAX($E122,$E123*CJ73)</f>
        <v>64.04925</v>
      </c>
      <c r="CK81" s="47" t="n">
        <f aca="false">MAX($E122,$E123*CK73)</f>
        <v>64.94925</v>
      </c>
      <c r="CL81" s="47" t="n">
        <f aca="false">MAX($E122,$E123*CL73)</f>
        <v>65.84925</v>
      </c>
      <c r="CM81" s="47" t="n">
        <f aca="false">MAX($E122,$E123*CM73)</f>
        <v>66.74925</v>
      </c>
      <c r="CN81" s="47" t="n">
        <f aca="false">MAX($E122,$E123*CN73)</f>
        <v>67.64925</v>
      </c>
      <c r="CO81" s="47" t="n">
        <f aca="false">MAX($E122,$E123*CO73)</f>
        <v>68.54925</v>
      </c>
      <c r="CP81" s="47" t="n">
        <f aca="false">MAX($E122,$E123*CP73)</f>
        <v>69.44925</v>
      </c>
      <c r="CQ81" s="47" t="n">
        <f aca="false">MAX($E122,$E123*CQ73)</f>
        <v>70.34925</v>
      </c>
      <c r="CR81" s="47" t="n">
        <f aca="false">MAX($E122,$E123*CR73)</f>
        <v>71.24925</v>
      </c>
      <c r="CS81" s="47" t="n">
        <f aca="false">MAX($E122,$E123*CS73)</f>
        <v>72.14925</v>
      </c>
      <c r="CT81" s="47" t="n">
        <f aca="false">MAX($E122,$E123*CT73)</f>
        <v>73.04925</v>
      </c>
      <c r="CU81" s="47" t="n">
        <f aca="false">MAX($E122,$E123*CU73)</f>
        <v>73.94925</v>
      </c>
      <c r="CV81" s="47" t="n">
        <f aca="false">MAX($E122,$E123*CV73)</f>
        <v>74.84925</v>
      </c>
      <c r="CW81" s="47" t="n">
        <f aca="false">MAX($E122,$E123*CW73)</f>
        <v>75.74925</v>
      </c>
    </row>
    <row r="82" customFormat="false" ht="17" hidden="false" customHeight="false" outlineLevel="0" collapsed="false">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row>
    <row r="83" customFormat="false" ht="17" hidden="false" customHeight="false" outlineLevel="0" collapsed="false">
      <c r="C83" s="0" t="s">
        <v>127</v>
      </c>
      <c r="D83" s="54" t="n">
        <f aca="false">BENCHMARKS!D77</f>
        <v>-0.24</v>
      </c>
      <c r="F83" s="47" t="n">
        <f aca="false">F75-F78</f>
        <v>-20.75375</v>
      </c>
      <c r="G83" s="47" t="n">
        <f aca="false">G75-G78</f>
        <v>-20.25375</v>
      </c>
      <c r="H83" s="47" t="n">
        <f aca="false">H75-H78</f>
        <v>-19.75375</v>
      </c>
      <c r="I83" s="47" t="n">
        <f aca="false">I75-I78</f>
        <v>-19.25375</v>
      </c>
      <c r="J83" s="47" t="n">
        <f aca="false">J75-J78</f>
        <v>-18.75375</v>
      </c>
      <c r="K83" s="47" t="n">
        <f aca="false">K75-K78</f>
        <v>-15.95375</v>
      </c>
      <c r="L83" s="47" t="n">
        <f aca="false">L75-L78</f>
        <v>-15.63165</v>
      </c>
      <c r="M83" s="47" t="n">
        <f aca="false">M75-M78</f>
        <v>-15.41165</v>
      </c>
      <c r="N83" s="47" t="n">
        <f aca="false">N75-N78</f>
        <v>-15.19165</v>
      </c>
      <c r="O83" s="47" t="n">
        <f aca="false">O75-O78</f>
        <v>-25.43165</v>
      </c>
      <c r="P83" s="47" t="n">
        <f aca="false">P75-P78</f>
        <v>-22.91165</v>
      </c>
      <c r="Q83" s="47" t="n">
        <f aca="false">Q75-Q78</f>
        <v>-21.59165</v>
      </c>
      <c r="R83" s="47" t="n">
        <f aca="false">R75-R78</f>
        <v>-20.27165</v>
      </c>
      <c r="S83" s="47" t="n">
        <f aca="false">S75-S78</f>
        <v>-18.95165</v>
      </c>
      <c r="T83" s="47" t="n">
        <f aca="false">T75-T78</f>
        <v>-17.63165</v>
      </c>
      <c r="U83" s="47" t="n">
        <f aca="false">U75-U78</f>
        <v>-16.31165</v>
      </c>
      <c r="V83" s="47" t="n">
        <f aca="false">V75-V78</f>
        <v>-14.99165</v>
      </c>
      <c r="W83" s="47" t="n">
        <f aca="false">W75-W78</f>
        <v>-13.67165</v>
      </c>
      <c r="X83" s="47" t="n">
        <f aca="false">X75-X78</f>
        <v>-12.35165</v>
      </c>
      <c r="Y83" s="47" t="n">
        <f aca="false">Y75-Y78</f>
        <v>-11.03165</v>
      </c>
      <c r="Z83" s="47" t="n">
        <f aca="false">Z75-Z78</f>
        <v>-9.71165000000001</v>
      </c>
      <c r="AA83" s="47" t="n">
        <f aca="false">AA75-AA78</f>
        <v>-8.39165</v>
      </c>
      <c r="AB83" s="47" t="n">
        <f aca="false">AB75-AB78</f>
        <v>-7.07165000000001</v>
      </c>
      <c r="AC83" s="47" t="n">
        <f aca="false">AC75-AC78</f>
        <v>-5.75165000000001</v>
      </c>
      <c r="AD83" s="47" t="n">
        <f aca="false">AD75-AD78</f>
        <v>-4.43165000000001</v>
      </c>
      <c r="AE83" s="47" t="n">
        <f aca="false">AE75-AE78</f>
        <v>-3.11165</v>
      </c>
      <c r="AF83" s="47" t="n">
        <f aca="false">AF75-AF78</f>
        <v>-1.79165</v>
      </c>
      <c r="AG83" s="47" t="n">
        <f aca="false">AG75-AG78</f>
        <v>-0.471650000000011</v>
      </c>
      <c r="AH83" s="47" t="n">
        <f aca="false">AH75-AH78</f>
        <v>0.848349999999996</v>
      </c>
      <c r="AI83" s="47" t="n">
        <f aca="false">AI75-AI78</f>
        <v>2.16835</v>
      </c>
      <c r="AJ83" s="47" t="n">
        <f aca="false">AJ75-AJ78</f>
        <v>5.34835</v>
      </c>
      <c r="AK83" s="47" t="n">
        <f aca="false">AK75-AK78</f>
        <v>6.67910000000001</v>
      </c>
      <c r="AL83" s="47" t="n">
        <f aca="false">AL75-AL78</f>
        <v>7.75909999999999</v>
      </c>
      <c r="AM83" s="47" t="n">
        <f aca="false">AM75-AM78</f>
        <v>8.83909999999999</v>
      </c>
      <c r="AN83" s="47" t="n">
        <f aca="false">AN75-AN78</f>
        <v>9.9191</v>
      </c>
      <c r="AO83" s="47" t="n">
        <f aca="false">AO75-AO78</f>
        <v>10.9991</v>
      </c>
      <c r="AP83" s="47" t="n">
        <f aca="false">AP75-AP78</f>
        <v>12.0791</v>
      </c>
      <c r="AQ83" s="47" t="n">
        <f aca="false">AQ75-AQ78</f>
        <v>13.1591</v>
      </c>
      <c r="AR83" s="47" t="n">
        <f aca="false">AR75-AR78</f>
        <v>14.2391</v>
      </c>
      <c r="AS83" s="47" t="n">
        <f aca="false">AS75-AS78</f>
        <v>15.3191</v>
      </c>
      <c r="AT83" s="47" t="n">
        <f aca="false">AT75-AT78</f>
        <v>16.3991</v>
      </c>
      <c r="AU83" s="47" t="n">
        <f aca="false">AU75-AU78</f>
        <v>17.4791</v>
      </c>
      <c r="AV83" s="47" t="n">
        <f aca="false">AV75-AV78</f>
        <v>18.5591</v>
      </c>
      <c r="AW83" s="47" t="n">
        <f aca="false">AW75-AW78</f>
        <v>19.6391</v>
      </c>
      <c r="AX83" s="47" t="n">
        <f aca="false">AX75-AX78</f>
        <v>20.7191</v>
      </c>
      <c r="AY83" s="47" t="n">
        <f aca="false">AY75-AY78</f>
        <v>21.7991</v>
      </c>
      <c r="AZ83" s="47" t="n">
        <f aca="false">AZ75-AZ78</f>
        <v>22.8791</v>
      </c>
      <c r="BA83" s="47" t="n">
        <f aca="false">BA75-BA78</f>
        <v>23.9591</v>
      </c>
      <c r="BB83" s="47" t="n">
        <f aca="false">BB75-BB78</f>
        <v>25.0391</v>
      </c>
      <c r="BC83" s="47" t="n">
        <f aca="false">BC75-BC78</f>
        <v>26.1191</v>
      </c>
      <c r="BD83" s="47" t="n">
        <f aca="false">BD75-BD78</f>
        <v>27.1991</v>
      </c>
      <c r="BE83" s="47" t="n">
        <f aca="false">BE75-BE78</f>
        <v>28.2791</v>
      </c>
      <c r="BF83" s="47" t="n">
        <f aca="false">BF75-BF78</f>
        <v>29.3591</v>
      </c>
      <c r="BG83" s="47" t="n">
        <f aca="false">BG75-BG78</f>
        <v>30.4391</v>
      </c>
      <c r="BH83" s="47" t="n">
        <f aca="false">BH75-BH78</f>
        <v>31.5191</v>
      </c>
      <c r="BI83" s="47" t="n">
        <f aca="false">BI75-BI78</f>
        <v>32.5991</v>
      </c>
      <c r="BJ83" s="47" t="n">
        <f aca="false">BJ75-BJ78</f>
        <v>33.6791</v>
      </c>
      <c r="BK83" s="47" t="n">
        <f aca="false">BK75-BK78</f>
        <v>34.7591</v>
      </c>
      <c r="BL83" s="47" t="n">
        <f aca="false">BL75-BL78</f>
        <v>35.8391</v>
      </c>
      <c r="BM83" s="47" t="n">
        <f aca="false">BM75-BM78</f>
        <v>36.9191</v>
      </c>
      <c r="BN83" s="47" t="n">
        <f aca="false">BN75-BN78</f>
        <v>37.9991</v>
      </c>
      <c r="BO83" s="47" t="n">
        <f aca="false">BO75-BO78</f>
        <v>39.0791</v>
      </c>
      <c r="BP83" s="47" t="n">
        <f aca="false">BP75-BP78</f>
        <v>40.1591</v>
      </c>
      <c r="BQ83" s="47" t="n">
        <f aca="false">BQ75-BQ78</f>
        <v>41.2391</v>
      </c>
      <c r="BR83" s="47" t="n">
        <f aca="false">BR75-BR78</f>
        <v>42.3191</v>
      </c>
      <c r="BS83" s="47" t="n">
        <f aca="false">BS75-BS78</f>
        <v>43.3991</v>
      </c>
      <c r="BT83" s="47" t="n">
        <f aca="false">BT75-BT78</f>
        <v>44.4791</v>
      </c>
      <c r="BU83" s="47" t="n">
        <f aca="false">BU75-BU78</f>
        <v>45.5591</v>
      </c>
      <c r="BV83" s="47" t="n">
        <f aca="false">BV75-BV78</f>
        <v>46.6391</v>
      </c>
      <c r="BW83" s="47" t="n">
        <f aca="false">BW75-BW78</f>
        <v>47.7191</v>
      </c>
      <c r="BX83" s="47" t="n">
        <f aca="false">BX75-BX78</f>
        <v>48.7991</v>
      </c>
      <c r="BY83" s="47" t="n">
        <f aca="false">BY75-BY78</f>
        <v>49.8791</v>
      </c>
      <c r="BZ83" s="47" t="n">
        <f aca="false">BZ75-BZ78</f>
        <v>50.9591</v>
      </c>
      <c r="CA83" s="47" t="n">
        <f aca="false">CA75-CA78</f>
        <v>52.0391</v>
      </c>
      <c r="CB83" s="47" t="n">
        <f aca="false">CB75-CB78</f>
        <v>53.1191</v>
      </c>
      <c r="CC83" s="47" t="n">
        <f aca="false">CC75-CC78</f>
        <v>54.1991</v>
      </c>
      <c r="CD83" s="47" t="n">
        <f aca="false">CD75-CD78</f>
        <v>55.2791</v>
      </c>
      <c r="CE83" s="47" t="n">
        <f aca="false">CE75-CE78</f>
        <v>56.3591</v>
      </c>
      <c r="CF83" s="47" t="n">
        <f aca="false">CF75-CF78</f>
        <v>57.4391</v>
      </c>
      <c r="CG83" s="47" t="n">
        <f aca="false">CG75-CG78</f>
        <v>58.5191</v>
      </c>
      <c r="CH83" s="47" t="n">
        <f aca="false">CH75-CH78</f>
        <v>59.5991</v>
      </c>
      <c r="CI83" s="47" t="n">
        <f aca="false">CI75-CI78</f>
        <v>60.6791</v>
      </c>
      <c r="CJ83" s="47" t="n">
        <f aca="false">CJ75-CJ78</f>
        <v>61.7591</v>
      </c>
      <c r="CK83" s="47" t="n">
        <f aca="false">CK75-CK78</f>
        <v>62.8391</v>
      </c>
      <c r="CL83" s="47" t="n">
        <f aca="false">CL75-CL78</f>
        <v>63.9191</v>
      </c>
      <c r="CM83" s="47" t="n">
        <f aca="false">CM75-CM78</f>
        <v>64.9991</v>
      </c>
      <c r="CN83" s="47" t="n">
        <f aca="false">CN75-CN78</f>
        <v>66.0791</v>
      </c>
      <c r="CO83" s="47" t="n">
        <f aca="false">CO75-CO78</f>
        <v>67.1591</v>
      </c>
      <c r="CP83" s="47" t="n">
        <f aca="false">CP75-CP78</f>
        <v>68.2391</v>
      </c>
      <c r="CQ83" s="47" t="n">
        <f aca="false">CQ75-CQ78</f>
        <v>69.3191</v>
      </c>
      <c r="CR83" s="47" t="n">
        <f aca="false">CR75-CR78</f>
        <v>70.3991</v>
      </c>
      <c r="CS83" s="47" t="n">
        <f aca="false">CS75-CS78</f>
        <v>71.4791</v>
      </c>
      <c r="CT83" s="47" t="n">
        <f aca="false">CT75-CT78</f>
        <v>72.5591</v>
      </c>
      <c r="CU83" s="47" t="n">
        <f aca="false">CU75-CU78</f>
        <v>73.6391</v>
      </c>
      <c r="CV83" s="47" t="n">
        <f aca="false">CV75-CV78</f>
        <v>74.7191</v>
      </c>
      <c r="CW83" s="47" t="n">
        <f aca="false">CW75-CW78</f>
        <v>75.7991</v>
      </c>
    </row>
    <row r="84" customFormat="false" ht="17" hidden="false" customHeight="false" outlineLevel="0" collapsed="false">
      <c r="C84" s="0" t="s">
        <v>128</v>
      </c>
      <c r="F84" s="47" t="n">
        <f aca="false">F70-F74-F78-((1/12)*F90)</f>
        <v>-18.00375</v>
      </c>
      <c r="G84" s="47" t="n">
        <f aca="false">G70-G74-G78-((1/12)*G90)</f>
        <v>-18.5870833333333</v>
      </c>
      <c r="H84" s="47" t="n">
        <f aca="false">H70-H74-H78-((1/12)*H90)</f>
        <v>-19.1704166666667</v>
      </c>
      <c r="I84" s="47" t="n">
        <f aca="false">I70-I74-I78-((1/12)*I90)</f>
        <v>-19.75375</v>
      </c>
      <c r="J84" s="47" t="n">
        <f aca="false">J70-J74-J78-((1/12)*J90)</f>
        <v>-20.3370833333333</v>
      </c>
      <c r="K84" s="47" t="n">
        <f aca="false">K70-K74-K78-((1/12)*K90)</f>
        <v>-18.6204166666667</v>
      </c>
      <c r="L84" s="47" t="n">
        <f aca="false">L70-L74-L78-((1/12)*L90)</f>
        <v>-19.38165</v>
      </c>
      <c r="M84" s="47" t="n">
        <f aca="false">M70-M74-M78-((1/12)*M90)</f>
        <v>-19.41165</v>
      </c>
      <c r="N84" s="47" t="n">
        <f aca="false">N70-N74-N78-((1/12)*N90)</f>
        <v>-19.44165</v>
      </c>
      <c r="O84" s="47" t="n">
        <f aca="false">O70-O74-O78-((1/12)*O90)</f>
        <v>-24.43165</v>
      </c>
      <c r="P84" s="47" t="n">
        <f aca="false">P70-P74-P78-((1/12)*P90)</f>
        <v>-14.41165</v>
      </c>
      <c r="Q84" s="47" t="n">
        <f aca="false">Q70-Q74-Q78-((1/12)*Q90)</f>
        <v>-14.59165</v>
      </c>
      <c r="R84" s="47" t="n">
        <f aca="false">R70-R74-R78-((1/12)*R90)</f>
        <v>-14.77165</v>
      </c>
      <c r="S84" s="47" t="n">
        <f aca="false">S70-S74-S78-((1/12)*S90)</f>
        <v>-14.95165</v>
      </c>
      <c r="T84" s="47" t="n">
        <f aca="false">T70-T74-T78-((1/12)*T90)</f>
        <v>-15.13165</v>
      </c>
      <c r="U84" s="47" t="n">
        <f aca="false">U70-U74-U78-((1/12)*U90)</f>
        <v>-15.31165</v>
      </c>
      <c r="V84" s="47" t="n">
        <f aca="false">V70-V74-V78-((1/12)*V90)</f>
        <v>-15.49165</v>
      </c>
      <c r="W84" s="47" t="n">
        <f aca="false">W70-W74-W78-((1/12)*W90)</f>
        <v>-15.67165</v>
      </c>
      <c r="X84" s="47" t="n">
        <f aca="false">X70-X74-X78-((1/12)*X90)</f>
        <v>-15.85165</v>
      </c>
      <c r="Y84" s="47" t="n">
        <f aca="false">Y70-Y74-Y78-((1/12)*Y90)</f>
        <v>-16.03165</v>
      </c>
      <c r="Z84" s="47" t="n">
        <f aca="false">Z70-Z74-Z78-((1/12)*Z90)</f>
        <v>-16.21165</v>
      </c>
      <c r="AA84" s="47" t="n">
        <f aca="false">AA70-AA74-AA78-((1/12)*AA90)</f>
        <v>-16.39165</v>
      </c>
      <c r="AB84" s="47" t="n">
        <f aca="false">AB70-AB74-AB78-((1/12)*AB90)</f>
        <v>-16.57165</v>
      </c>
      <c r="AC84" s="47" t="n">
        <f aca="false">AC70-AC74-AC78-((1/12)*AC90)</f>
        <v>-16.75165</v>
      </c>
      <c r="AD84" s="47" t="n">
        <f aca="false">AD70-AD74-AD78-((1/12)*AD90)</f>
        <v>-16.93165</v>
      </c>
      <c r="AE84" s="47" t="n">
        <f aca="false">AE70-AE74-AE78-((1/12)*AE90)</f>
        <v>-17.11165</v>
      </c>
      <c r="AF84" s="47" t="n">
        <f aca="false">AF70-AF74-AF78-((1/12)*AF90)</f>
        <v>-17.29165</v>
      </c>
      <c r="AG84" s="47" t="n">
        <f aca="false">AG70-AG74-AG78-((1/12)*AG90)</f>
        <v>-17.47165</v>
      </c>
      <c r="AH84" s="47" t="n">
        <f aca="false">AH70-AH74-AH78-((1/12)*AH90)</f>
        <v>-17.65165</v>
      </c>
      <c r="AI84" s="47" t="n">
        <f aca="false">AI70-AI74-AI78-((1/12)*AI90)</f>
        <v>-17.83165</v>
      </c>
      <c r="AJ84" s="47" t="n">
        <f aca="false">AJ70-AJ74-AJ78-((1/12)*AJ90)</f>
        <v>-7.90165</v>
      </c>
      <c r="AK84" s="47" t="n">
        <f aca="false">AK70-AK74-AK78-((1/12)*AK90)</f>
        <v>-8.8209</v>
      </c>
      <c r="AL84" s="47" t="n">
        <f aca="false">AL70-AL74-AL78-((1/12)*AL90)</f>
        <v>-9.99090000000001</v>
      </c>
      <c r="AM84" s="47" t="n">
        <f aca="false">AM70-AM74-AM78-((1/12)*AM90)</f>
        <v>-11.1609</v>
      </c>
      <c r="AN84" s="47" t="n">
        <f aca="false">AN70-AN74-AN78-((1/12)*AN90)</f>
        <v>-12.3309</v>
      </c>
      <c r="AO84" s="47" t="n">
        <f aca="false">AO70-AO74-AO78-((1/12)*AO90)</f>
        <v>-13.5009</v>
      </c>
      <c r="AP84" s="47" t="n">
        <f aca="false">AP70-AP74-AP78-((1/12)*AP90)</f>
        <v>-14.6709</v>
      </c>
      <c r="AQ84" s="47" t="n">
        <f aca="false">AQ70-AQ74-AQ78-((1/12)*AQ90)</f>
        <v>-15.8409</v>
      </c>
      <c r="AR84" s="47" t="n">
        <f aca="false">AR70-AR74-AR78-((1/12)*AR90)</f>
        <v>-17.0109</v>
      </c>
      <c r="AS84" s="47" t="n">
        <f aca="false">AS70-AS74-AS78-((1/12)*AS90)</f>
        <v>-18.1809</v>
      </c>
      <c r="AT84" s="47" t="n">
        <f aca="false">AT70-AT74-AT78-((1/12)*AT90)</f>
        <v>-19.3509</v>
      </c>
      <c r="AU84" s="47" t="n">
        <f aca="false">AU70-AU74-AU78-((1/12)*AU90)</f>
        <v>-20.5209</v>
      </c>
      <c r="AV84" s="47" t="n">
        <f aca="false">AV70-AV74-AV78-((1/12)*AV90)</f>
        <v>-21.6909</v>
      </c>
      <c r="AW84" s="47" t="n">
        <f aca="false">AW70-AW74-AW78-((1/12)*AW90)</f>
        <v>-22.8609</v>
      </c>
      <c r="AX84" s="47" t="n">
        <f aca="false">AX70-AX74-AX78-((1/12)*AX90)</f>
        <v>-24.0309</v>
      </c>
      <c r="AY84" s="47" t="n">
        <f aca="false">AY70-AY74-AY78-((1/12)*AY90)</f>
        <v>-25.2009</v>
      </c>
      <c r="AZ84" s="47" t="n">
        <f aca="false">AZ70-AZ74-AZ78-((1/12)*AZ90)</f>
        <v>-26.3709</v>
      </c>
      <c r="BA84" s="47" t="n">
        <f aca="false">BA70-BA74-BA78-((1/12)*BA90)</f>
        <v>-27.5409</v>
      </c>
      <c r="BB84" s="47" t="n">
        <f aca="false">BB70-BB74-BB78-((1/12)*BB90)</f>
        <v>-28.7109</v>
      </c>
      <c r="BC84" s="47" t="n">
        <f aca="false">BC70-BC74-BC78-((1/12)*BC90)</f>
        <v>-29.8809</v>
      </c>
      <c r="BD84" s="47" t="n">
        <f aca="false">BD70-BD74-BD78-((1/12)*BD90)</f>
        <v>-31.0509</v>
      </c>
      <c r="BE84" s="47" t="n">
        <f aca="false">BE70-BE74-BE78-((1/12)*BE90)</f>
        <v>-32.2209</v>
      </c>
      <c r="BF84" s="47" t="n">
        <f aca="false">BF70-BF74-BF78-((1/12)*BF90)</f>
        <v>-33.3909</v>
      </c>
      <c r="BG84" s="47" t="n">
        <f aca="false">BG70-BG74-BG78-((1/12)*BG90)</f>
        <v>-34.5609</v>
      </c>
      <c r="BH84" s="47" t="n">
        <f aca="false">BH70-BH74-BH78-((1/12)*BH90)</f>
        <v>-35.7309</v>
      </c>
      <c r="BI84" s="47" t="n">
        <f aca="false">BI70-BI74-BI78-((1/12)*BI90)</f>
        <v>-36.9009</v>
      </c>
      <c r="BJ84" s="47" t="n">
        <f aca="false">BJ70-BJ74-BJ78-((1/12)*BJ90)</f>
        <v>-38.0709</v>
      </c>
      <c r="BK84" s="47" t="n">
        <f aca="false">BK70-BK74-BK78-((1/12)*BK90)</f>
        <v>-39.2409</v>
      </c>
      <c r="BL84" s="47" t="n">
        <f aca="false">BL70-BL74-BL78-((1/12)*BL90)</f>
        <v>-40.4109</v>
      </c>
      <c r="BM84" s="47" t="n">
        <f aca="false">BM70-BM74-BM78-((1/12)*BM90)</f>
        <v>-41.5809</v>
      </c>
      <c r="BN84" s="47" t="n">
        <f aca="false">BN70-BN74-BN78-((1/12)*BN90)</f>
        <v>-42.7509</v>
      </c>
      <c r="BO84" s="47" t="n">
        <f aca="false">BO70-BO74-BO78-((1/12)*BO90)</f>
        <v>-43.9209</v>
      </c>
      <c r="BP84" s="47" t="n">
        <f aca="false">BP70-BP74-BP78-((1/12)*BP90)</f>
        <v>-45.0909</v>
      </c>
      <c r="BQ84" s="47" t="n">
        <f aca="false">BQ70-BQ74-BQ78-((1/12)*BQ90)</f>
        <v>-46.2609</v>
      </c>
      <c r="BR84" s="47" t="n">
        <f aca="false">BR70-BR74-BR78-((1/12)*BR90)</f>
        <v>-47.4309</v>
      </c>
      <c r="BS84" s="47" t="n">
        <f aca="false">BS70-BS74-BS78-((1/12)*BS90)</f>
        <v>-48.6009</v>
      </c>
      <c r="BT84" s="47" t="n">
        <f aca="false">BT70-BT74-BT78-((1/12)*BT90)</f>
        <v>-49.7709</v>
      </c>
      <c r="BU84" s="47" t="n">
        <f aca="false">BU70-BU74-BU78-((1/12)*BU90)</f>
        <v>-50.9409</v>
      </c>
      <c r="BV84" s="47" t="n">
        <f aca="false">BV70-BV74-BV78-((1/12)*BV90)</f>
        <v>-52.1109</v>
      </c>
      <c r="BW84" s="47" t="n">
        <f aca="false">BW70-BW74-BW78-((1/12)*BW90)</f>
        <v>-53.2809</v>
      </c>
      <c r="BX84" s="47" t="n">
        <f aca="false">BX70-BX74-BX78-((1/12)*BX90)</f>
        <v>-54.4509</v>
      </c>
      <c r="BY84" s="47" t="n">
        <f aca="false">BY70-BY74-BY78-((1/12)*BY90)</f>
        <v>-55.6209</v>
      </c>
      <c r="BZ84" s="47" t="n">
        <f aca="false">BZ70-BZ74-BZ78-((1/12)*BZ90)</f>
        <v>-56.7909</v>
      </c>
      <c r="CA84" s="47" t="n">
        <f aca="false">CA70-CA74-CA78-((1/12)*CA90)</f>
        <v>-57.9609</v>
      </c>
      <c r="CB84" s="47" t="n">
        <f aca="false">CB70-CB74-CB78-((1/12)*CB90)</f>
        <v>-59.1309</v>
      </c>
      <c r="CC84" s="47" t="n">
        <f aca="false">CC70-CC74-CC78-((1/12)*CC90)</f>
        <v>-60.3009</v>
      </c>
      <c r="CD84" s="47" t="n">
        <f aca="false">CD70-CD74-CD78-((1/12)*CD90)</f>
        <v>-61.4709</v>
      </c>
      <c r="CE84" s="47" t="n">
        <f aca="false">CE70-CE74-CE78-((1/12)*CE90)</f>
        <v>-62.6409</v>
      </c>
      <c r="CF84" s="47" t="n">
        <f aca="false">CF70-CF74-CF78-((1/12)*CF90)</f>
        <v>-63.8109</v>
      </c>
      <c r="CG84" s="47" t="n">
        <f aca="false">CG70-CG74-CG78-((1/12)*CG90)</f>
        <v>-64.9809</v>
      </c>
      <c r="CH84" s="47" t="n">
        <f aca="false">CH70-CH74-CH78-((1/12)*CH90)</f>
        <v>-66.1509</v>
      </c>
      <c r="CI84" s="47" t="n">
        <f aca="false">CI70-CI74-CI78-((1/12)*CI90)</f>
        <v>-67.3209</v>
      </c>
      <c r="CJ84" s="47" t="n">
        <f aca="false">CJ70-CJ74-CJ78-((1/12)*CJ90)</f>
        <v>-68.4909</v>
      </c>
      <c r="CK84" s="47" t="n">
        <f aca="false">CK70-CK74-CK78-((1/12)*CK90)</f>
        <v>-69.6609</v>
      </c>
      <c r="CL84" s="47" t="n">
        <f aca="false">CL70-CL74-CL78-((1/12)*CL90)</f>
        <v>-70.8309</v>
      </c>
      <c r="CM84" s="47" t="n">
        <f aca="false">CM70-CM74-CM78-((1/12)*CM90)</f>
        <v>-72.0009</v>
      </c>
      <c r="CN84" s="47" t="n">
        <f aca="false">CN70-CN74-CN78-((1/12)*CN90)</f>
        <v>-73.1709</v>
      </c>
      <c r="CO84" s="47" t="n">
        <f aca="false">CO70-CO74-CO78-((1/12)*CO90)</f>
        <v>-74.3409</v>
      </c>
      <c r="CP84" s="47" t="n">
        <f aca="false">CP70-CP74-CP78-((1/12)*CP90)</f>
        <v>-75.5109</v>
      </c>
      <c r="CQ84" s="47" t="n">
        <f aca="false">CQ70-CQ74-CQ78-((1/12)*CQ90)</f>
        <v>-76.6809</v>
      </c>
      <c r="CR84" s="47" t="n">
        <f aca="false">CR70-CR74-CR78-((1/12)*CR90)</f>
        <v>-77.8509</v>
      </c>
      <c r="CS84" s="47" t="n">
        <f aca="false">CS70-CS74-CS78-((1/12)*CS90)</f>
        <v>-79.0209</v>
      </c>
      <c r="CT84" s="47" t="n">
        <f aca="false">CT70-CT74-CT78-((1/12)*CT90)</f>
        <v>-80.1909</v>
      </c>
      <c r="CU84" s="47" t="n">
        <f aca="false">CU70-CU74-CU78-((1/12)*CU90)</f>
        <v>-81.3609</v>
      </c>
      <c r="CV84" s="47" t="n">
        <f aca="false">CV70-CV74-CV78-((1/12)*CV90)</f>
        <v>-82.5309</v>
      </c>
      <c r="CW84" s="47" t="n">
        <f aca="false">CW70-CW74-CW78-((1/12)*CW90)</f>
        <v>-83.7009</v>
      </c>
    </row>
    <row r="85" customFormat="false" ht="17" hidden="false" customHeight="false" outlineLevel="0" collapsed="false">
      <c r="S85" s="45" t="n">
        <f aca="false">S83/S73</f>
        <v>-0.329636909162065</v>
      </c>
      <c r="T85" s="45" t="n">
        <f aca="false">T83/T73</f>
        <v>-0.277696578336024</v>
      </c>
      <c r="U85" s="45" t="n">
        <f aca="false">U83/U73</f>
        <v>-0.23472533007159</v>
      </c>
      <c r="V85" s="45" t="n">
        <f aca="false">V83/V73</f>
        <v>-0.198584627612015</v>
      </c>
      <c r="W85" s="45" t="n">
        <f aca="false">W83/W73</f>
        <v>-0.167765745313986</v>
      </c>
      <c r="X85" s="45" t="n">
        <f aca="false">X83/X73</f>
        <v>-0.14117381489842</v>
      </c>
      <c r="Y85" s="45" t="n">
        <f aca="false">Y83/Y73</f>
        <v>-0.117995026339011</v>
      </c>
      <c r="Z85" s="45" t="n">
        <f aca="false">Z83/Z73</f>
        <v>-0.0976118802924844</v>
      </c>
      <c r="AA85" s="45" t="n">
        <f aca="false">AA83/AA73</f>
        <v>-0.0795473611868142</v>
      </c>
      <c r="AB85" s="45" t="n">
        <f aca="false">AB83/AB73</f>
        <v>-0.0634271363544633</v>
      </c>
      <c r="AC85" s="45" t="n">
        <f aca="false">AC83/AC73</f>
        <v>-0.0489533374470712</v>
      </c>
      <c r="AD85" s="45" t="n">
        <f aca="false">AD83/AD73</f>
        <v>-0.0358859849788449</v>
      </c>
      <c r="AE85" s="45" t="n">
        <f aca="false">AE83/AE73</f>
        <v>-0.0240295770025291</v>
      </c>
      <c r="AF85" s="45" t="n">
        <f aca="false">AF83/AF73</f>
        <v>-0.0132232411388085</v>
      </c>
      <c r="AG85" s="45" t="n">
        <f aca="false">AG83/AG73</f>
        <v>-0.00333339222927018</v>
      </c>
      <c r="AH85" s="45" t="n">
        <f aca="false">AH83/AH73</f>
        <v>0.00575181788904518</v>
      </c>
      <c r="AI85" s="45" t="n">
        <f aca="false">AI83/AI73</f>
        <v>0.014126748863951</v>
      </c>
      <c r="AJ85" s="45" t="n">
        <f aca="false">AJ83/AJ73</f>
        <v>0.0310062756351725</v>
      </c>
      <c r="AK85" s="45" t="n">
        <f aca="false">AK83/AK73</f>
        <v>0.0368009697370415</v>
      </c>
      <c r="AL85" s="45" t="n">
        <f aca="false">AL83/AL73</f>
        <v>0.0407317873407089</v>
      </c>
      <c r="AM85" s="45" t="n">
        <f aca="false">AM83/AM73</f>
        <v>0.0443079313758662</v>
      </c>
      <c r="AN85" s="45" t="n">
        <f aca="false">AN83/AN73</f>
        <v>0.0475753324460113</v>
      </c>
      <c r="AO85" s="45" t="n">
        <f aca="false">AO83/AO73</f>
        <v>0.0505723185856983</v>
      </c>
      <c r="AP85" s="45" t="n">
        <f aca="false">AP83/AP73</f>
        <v>0.0533311257547159</v>
      </c>
      <c r="AQ85" s="45" t="n">
        <f aca="false">AQ83/AQ73</f>
        <v>0.05587906196588</v>
      </c>
      <c r="AR85" s="45" t="n">
        <f aca="false">AR83/AR73</f>
        <v>0.058239414296962</v>
      </c>
      <c r="AS85" s="45" t="n">
        <f aca="false">AS83/AS73</f>
        <v>0.060432162687259</v>
      </c>
      <c r="AT85" s="45" t="n">
        <f aca="false">AT83/AT73</f>
        <v>0.0624745468918159</v>
      </c>
      <c r="AU85" s="45" t="n">
        <f aca="false">AU83/AU73</f>
        <v>0.0643815206681584</v>
      </c>
      <c r="AV85" s="45" t="n">
        <f aca="false">AV83/AV73</f>
        <v>0.0661661185236682</v>
      </c>
      <c r="AW85" s="45" t="n">
        <f aca="false">AW83/AW73</f>
        <v>0.0678397540523502</v>
      </c>
      <c r="AX85" s="45" t="n">
        <f aca="false">AX83/AX73</f>
        <v>0.0694124642997729</v>
      </c>
      <c r="AY85" s="45" t="n">
        <f aca="false">AY83/AY73</f>
        <v>0.0708931112140946</v>
      </c>
      <c r="AZ85" s="45" t="n">
        <f aca="false">AZ83/AZ73</f>
        <v>0.0722895487254832</v>
      </c>
      <c r="BA85" s="45" t="n">
        <f aca="false">BA83/BA73</f>
        <v>0.0736087621066537</v>
      </c>
      <c r="BB85" s="45" t="n">
        <f aca="false">BB83/BB73</f>
        <v>0.0748569848352354</v>
      </c>
      <c r="BC85" s="45" t="n">
        <f aca="false">BC83/BC73</f>
        <v>0.0760397970843613</v>
      </c>
      <c r="BD85" s="45" t="n">
        <f aca="false">BD83/BD73</f>
        <v>0.0771622091250167</v>
      </c>
      <c r="BE85" s="45" t="n">
        <f aca="false">BE83/BE73</f>
        <v>0.0782287322696875</v>
      </c>
      <c r="BF85" s="45" t="n">
        <f aca="false">BF83/BF73</f>
        <v>0.0792434394758328</v>
      </c>
      <c r="BG85" s="45" t="n">
        <f aca="false">BG83/BG73</f>
        <v>0.0802100173257706</v>
      </c>
      <c r="BH85" s="45" t="n">
        <f aca="false">BH83/BH73</f>
        <v>0.0811318107814179</v>
      </c>
      <c r="BI85" s="45" t="n">
        <f aca="false">BI83/BI73</f>
        <v>0.0820118618590288</v>
      </c>
      <c r="BJ85" s="45" t="n">
        <f aca="false">BJ83/BJ73</f>
        <v>0.0828529431662331</v>
      </c>
      <c r="BK85" s="45" t="n">
        <f aca="false">BK83/BK73</f>
        <v>0.0836575870803925</v>
      </c>
      <c r="BL85" s="45" t="n">
        <f aca="false">BL83/BL73</f>
        <v>0.0844281112151569</v>
      </c>
      <c r="BM85" s="45" t="n">
        <f aca="false">BM83/BM73</f>
        <v>0.0851666407146605</v>
      </c>
      <c r="BN85" s="45" t="n">
        <f aca="false">BN83/BN73</f>
        <v>0.0858751278270253</v>
      </c>
      <c r="BO85" s="45" t="n">
        <f aca="false">BO83/BO73</f>
        <v>0.0865553691368073</v>
      </c>
      <c r="BP85" s="45" t="n">
        <f aca="false">BP83/BP73</f>
        <v>0.0872090207766685</v>
      </c>
      <c r="BQ85" s="45" t="n">
        <f aca="false">BQ83/BQ73</f>
        <v>0.0878376118894338</v>
      </c>
      <c r="BR85" s="45" t="n">
        <f aca="false">BR83/BR73</f>
        <v>0.0884425565708971</v>
      </c>
      <c r="BS85" s="45" t="n">
        <f aca="false">BS83/BS73</f>
        <v>0.0890251644897101</v>
      </c>
      <c r="BT85" s="45" t="n">
        <f aca="false">BT83/BT73</f>
        <v>0.0895866503522208</v>
      </c>
      <c r="BU85" s="45" t="n">
        <f aca="false">BU83/BU73</f>
        <v>0.090128142356217</v>
      </c>
      <c r="BV85" s="45" t="n">
        <f aca="false">BV83/BV73</f>
        <v>0.0906506897573823</v>
      </c>
      <c r="BW85" s="45" t="n">
        <f aca="false">BW83/BW73</f>
        <v>0.0911552696552481</v>
      </c>
      <c r="BX85" s="45" t="n">
        <f aca="false">BX83/BX73</f>
        <v>0.0916427930909825</v>
      </c>
      <c r="BY85" s="45" t="n">
        <f aca="false">BY83/BY73</f>
        <v>0.0921141105370804</v>
      </c>
      <c r="BZ85" s="45" t="n">
        <f aca="false">BZ83/BZ73</f>
        <v>0.0925700168485493</v>
      </c>
      <c r="CA85" s="45" t="n">
        <f aca="false">CA83/CA73</f>
        <v>0.0930112557362252</v>
      </c>
      <c r="CB85" s="45" t="n">
        <f aca="false">CB83/CB73</f>
        <v>0.0934385238151779</v>
      </c>
      <c r="CC85" s="45" t="n">
        <f aca="false">CC83/CC73</f>
        <v>0.0938524742745577</v>
      </c>
      <c r="CD85" s="45" t="n">
        <f aca="false">CD83/CD73</f>
        <v>0.0942537202095508</v>
      </c>
      <c r="CE85" s="45" t="n">
        <f aca="false">CE83/CE73</f>
        <v>0.0946428376511879</v>
      </c>
      <c r="CF85" s="45" t="n">
        <f aca="false">CF83/CF73</f>
        <v>0.0950203683254962</v>
      </c>
      <c r="CG85" s="45" t="n">
        <f aca="false">CG83/CG73</f>
        <v>0.0953868221697901</v>
      </c>
      <c r="CH85" s="45" t="n">
        <f aca="false">CH83/CH73</f>
        <v>0.0957426796306783</v>
      </c>
      <c r="CI85" s="45" t="n">
        <f aca="false">CI83/CI73</f>
        <v>0.0960883937655633</v>
      </c>
      <c r="CJ85" s="45" t="n">
        <f aca="false">CJ83/CJ73</f>
        <v>0.0964243921669652</v>
      </c>
      <c r="CK85" s="45" t="n">
        <f aca="false">CK83/CK73</f>
        <v>0.0967510787268522</v>
      </c>
      <c r="CL85" s="45" t="n">
        <f aca="false">CL83/CL73</f>
        <v>0.0970688352562861</v>
      </c>
      <c r="CM85" s="45" t="n">
        <f aca="false">CM83/CM73</f>
        <v>0.0973780229740409</v>
      </c>
      <c r="CN85" s="45" t="n">
        <f aca="false">CN83/CN73</f>
        <v>0.0976789838763918</v>
      </c>
      <c r="CO85" s="45" t="n">
        <f aca="false">CO83/CO73</f>
        <v>0.0979720419990007</v>
      </c>
      <c r="CP85" s="45" t="n">
        <f aca="false">CP83/CP73</f>
        <v>0.098257504580683</v>
      </c>
      <c r="CQ85" s="45" t="n">
        <f aca="false">CQ83/CQ73</f>
        <v>0.0985356631378444</v>
      </c>
      <c r="CR85" s="45" t="n">
        <f aca="false">CR83/CR73</f>
        <v>0.0988067944574855</v>
      </c>
      <c r="CS85" s="45" t="n">
        <f aca="false">CS83/CS73</f>
        <v>0.0990711615158855</v>
      </c>
      <c r="CT85" s="45" t="n">
        <f aca="false">CT83/CT73</f>
        <v>0.0993290143293737</v>
      </c>
      <c r="CU85" s="45" t="n">
        <f aca="false">CU83/CU73</f>
        <v>0.0995805907429757</v>
      </c>
      <c r="CV85" s="45" t="n">
        <f aca="false">CV83/CV73</f>
        <v>0.0998261171621626</v>
      </c>
      <c r="CW85" s="45" t="n">
        <f aca="false">CW83/CW73</f>
        <v>0.100065809232435</v>
      </c>
    </row>
    <row r="87" customFormat="false" ht="17" hidden="false" customHeight="false" outlineLevel="0" collapsed="false">
      <c r="A87" s="0" t="s">
        <v>104</v>
      </c>
      <c r="B87" s="50" t="s">
        <v>182</v>
      </c>
      <c r="C87" s="50"/>
      <c r="D87" s="50"/>
      <c r="E87" s="33" t="n">
        <f aca="false">E$7</f>
        <v>44378</v>
      </c>
      <c r="F87" s="33" t="n">
        <f aca="false">F$7</f>
        <v>44409</v>
      </c>
      <c r="G87" s="33" t="n">
        <f aca="false">G$7</f>
        <v>44440</v>
      </c>
      <c r="H87" s="33" t="n">
        <f aca="false">H$7</f>
        <v>44470</v>
      </c>
      <c r="I87" s="33" t="n">
        <f aca="false">I$7</f>
        <v>44501</v>
      </c>
      <c r="J87" s="33" t="n">
        <f aca="false">J$7</f>
        <v>44531</v>
      </c>
      <c r="K87" s="33" t="n">
        <f aca="false">K$7</f>
        <v>44562</v>
      </c>
      <c r="L87" s="33" t="n">
        <f aca="false">L$7</f>
        <v>44593</v>
      </c>
      <c r="M87" s="33" t="n">
        <f aca="false">M$7</f>
        <v>44621</v>
      </c>
      <c r="N87" s="33" t="n">
        <f aca="false">N$7</f>
        <v>44652</v>
      </c>
      <c r="O87" s="33" t="n">
        <f aca="false">O$7</f>
        <v>44682</v>
      </c>
      <c r="P87" s="33" t="n">
        <f aca="false">P$7</f>
        <v>44713</v>
      </c>
      <c r="Q87" s="33" t="n">
        <f aca="false">Q$7</f>
        <v>44743</v>
      </c>
      <c r="R87" s="33" t="n">
        <f aca="false">R$7</f>
        <v>44774</v>
      </c>
      <c r="S87" s="33" t="n">
        <f aca="false">S$7</f>
        <v>44805</v>
      </c>
      <c r="T87" s="33" t="n">
        <f aca="false">T$7</f>
        <v>44835</v>
      </c>
      <c r="U87" s="33" t="n">
        <f aca="false">U$7</f>
        <v>44866</v>
      </c>
      <c r="V87" s="33" t="n">
        <f aca="false">V$7</f>
        <v>44896</v>
      </c>
      <c r="W87" s="33" t="n">
        <f aca="false">W$7</f>
        <v>44927</v>
      </c>
      <c r="X87" s="33" t="n">
        <f aca="false">X$7</f>
        <v>44958</v>
      </c>
      <c r="Y87" s="33" t="n">
        <f aca="false">Y$7</f>
        <v>44986</v>
      </c>
      <c r="Z87" s="33" t="n">
        <f aca="false">Z$7</f>
        <v>45017</v>
      </c>
      <c r="AA87" s="33" t="n">
        <f aca="false">AA$7</f>
        <v>45047</v>
      </c>
      <c r="AB87" s="33" t="n">
        <f aca="false">AB$7</f>
        <v>45078</v>
      </c>
      <c r="AC87" s="33" t="n">
        <f aca="false">AC$7</f>
        <v>45108</v>
      </c>
      <c r="AD87" s="33" t="n">
        <f aca="false">AD$7</f>
        <v>45139</v>
      </c>
      <c r="AE87" s="33" t="n">
        <f aca="false">AE$7</f>
        <v>45170</v>
      </c>
      <c r="AF87" s="33" t="n">
        <f aca="false">AF$7</f>
        <v>45200</v>
      </c>
      <c r="AG87" s="33" t="n">
        <f aca="false">AG$7</f>
        <v>45231</v>
      </c>
      <c r="AH87" s="33" t="n">
        <f aca="false">AH$7</f>
        <v>45261</v>
      </c>
      <c r="AI87" s="33" t="n">
        <f aca="false">AI$7</f>
        <v>45292</v>
      </c>
      <c r="AJ87" s="33" t="n">
        <f aca="false">AJ$7</f>
        <v>45323</v>
      </c>
      <c r="AK87" s="33" t="n">
        <f aca="false">AK$7</f>
        <v>45352</v>
      </c>
      <c r="AL87" s="33" t="n">
        <f aca="false">AL$7</f>
        <v>45383</v>
      </c>
      <c r="AM87" s="33" t="n">
        <f aca="false">AM$7</f>
        <v>45413</v>
      </c>
      <c r="AN87" s="33" t="n">
        <f aca="false">AN$7</f>
        <v>45444</v>
      </c>
      <c r="AO87" s="33" t="n">
        <f aca="false">AO$7</f>
        <v>45474</v>
      </c>
      <c r="AP87" s="33" t="n">
        <f aca="false">AP$7</f>
        <v>45505</v>
      </c>
      <c r="AQ87" s="33" t="n">
        <f aca="false">AQ$7</f>
        <v>45536</v>
      </c>
      <c r="AR87" s="33" t="n">
        <f aca="false">AR$7</f>
        <v>45566</v>
      </c>
      <c r="AS87" s="33" t="n">
        <f aca="false">AS$7</f>
        <v>45597</v>
      </c>
      <c r="AT87" s="33" t="n">
        <f aca="false">AT$7</f>
        <v>45627</v>
      </c>
      <c r="AU87" s="33" t="n">
        <f aca="false">AU$7</f>
        <v>45658</v>
      </c>
      <c r="AV87" s="33" t="n">
        <f aca="false">AV$7</f>
        <v>45689</v>
      </c>
      <c r="AW87" s="33" t="n">
        <f aca="false">AW$7</f>
        <v>45717</v>
      </c>
      <c r="AX87" s="33" t="n">
        <f aca="false">AX$7</f>
        <v>45748</v>
      </c>
      <c r="AY87" s="33" t="n">
        <f aca="false">AY$7</f>
        <v>45778</v>
      </c>
      <c r="AZ87" s="33" t="n">
        <f aca="false">AZ$7</f>
        <v>45809</v>
      </c>
      <c r="BA87" s="33" t="n">
        <f aca="false">BA$7</f>
        <v>45839</v>
      </c>
      <c r="BB87" s="33" t="n">
        <f aca="false">BB$7</f>
        <v>45870</v>
      </c>
      <c r="BC87" s="33" t="n">
        <f aca="false">BC$7</f>
        <v>45901</v>
      </c>
      <c r="BD87" s="33" t="n">
        <f aca="false">BD$7</f>
        <v>45931</v>
      </c>
      <c r="BE87" s="33" t="n">
        <f aca="false">BE$7</f>
        <v>45962</v>
      </c>
      <c r="BF87" s="33" t="n">
        <f aca="false">BF$7</f>
        <v>45992</v>
      </c>
      <c r="BG87" s="33" t="n">
        <f aca="false">BG$7</f>
        <v>46023</v>
      </c>
      <c r="BH87" s="33" t="n">
        <f aca="false">BH$7</f>
        <v>46054</v>
      </c>
      <c r="BI87" s="33" t="n">
        <f aca="false">BI$7</f>
        <v>46082</v>
      </c>
      <c r="BJ87" s="33" t="n">
        <f aca="false">BJ$7</f>
        <v>46113</v>
      </c>
      <c r="BK87" s="33" t="n">
        <f aca="false">BK$7</f>
        <v>46143</v>
      </c>
      <c r="BL87" s="33" t="n">
        <f aca="false">BL$7</f>
        <v>46174</v>
      </c>
      <c r="BM87" s="33" t="n">
        <f aca="false">BM$7</f>
        <v>46204</v>
      </c>
      <c r="BN87" s="33" t="n">
        <f aca="false">BN$7</f>
        <v>46235</v>
      </c>
      <c r="BO87" s="33" t="n">
        <f aca="false">BO$7</f>
        <v>46266</v>
      </c>
      <c r="BP87" s="33" t="n">
        <f aca="false">BP$7</f>
        <v>46296</v>
      </c>
      <c r="BQ87" s="33" t="n">
        <f aca="false">BQ$7</f>
        <v>46327</v>
      </c>
      <c r="BR87" s="33" t="n">
        <f aca="false">BR$7</f>
        <v>46357</v>
      </c>
      <c r="BS87" s="33" t="n">
        <f aca="false">BS$7</f>
        <v>46388</v>
      </c>
      <c r="BT87" s="33" t="n">
        <f aca="false">BT$7</f>
        <v>46419</v>
      </c>
      <c r="BU87" s="33" t="n">
        <f aca="false">BU$7</f>
        <v>46447</v>
      </c>
      <c r="BV87" s="33" t="n">
        <f aca="false">BV$7</f>
        <v>46478</v>
      </c>
      <c r="BW87" s="33" t="n">
        <f aca="false">BW$7</f>
        <v>46508</v>
      </c>
      <c r="BX87" s="33" t="n">
        <f aca="false">BX$7</f>
        <v>46539</v>
      </c>
      <c r="BY87" s="33" t="n">
        <f aca="false">BY$7</f>
        <v>46569</v>
      </c>
      <c r="BZ87" s="33" t="n">
        <f aca="false">BZ$7</f>
        <v>46600</v>
      </c>
      <c r="CA87" s="33" t="n">
        <f aca="false">CA$7</f>
        <v>46631</v>
      </c>
      <c r="CB87" s="33" t="n">
        <f aca="false">CB$7</f>
        <v>46661</v>
      </c>
      <c r="CC87" s="33" t="n">
        <f aca="false">CC$7</f>
        <v>46692</v>
      </c>
      <c r="CD87" s="33" t="n">
        <f aca="false">CD$7</f>
        <v>46722</v>
      </c>
      <c r="CE87" s="33" t="n">
        <f aca="false">CE$7</f>
        <v>46753</v>
      </c>
      <c r="CF87" s="33" t="n">
        <f aca="false">CF$7</f>
        <v>46784</v>
      </c>
      <c r="CG87" s="33" t="n">
        <f aca="false">CG$7</f>
        <v>46813</v>
      </c>
      <c r="CH87" s="33" t="n">
        <f aca="false">CH$7</f>
        <v>46844</v>
      </c>
      <c r="CI87" s="33" t="n">
        <f aca="false">CI$7</f>
        <v>46874</v>
      </c>
      <c r="CJ87" s="33" t="n">
        <f aca="false">CJ$7</f>
        <v>46905</v>
      </c>
      <c r="CK87" s="33" t="n">
        <f aca="false">CK$7</f>
        <v>46935</v>
      </c>
      <c r="CL87" s="33" t="n">
        <f aca="false">CL$7</f>
        <v>46966</v>
      </c>
      <c r="CM87" s="33" t="n">
        <f aca="false">CM$7</f>
        <v>46997</v>
      </c>
      <c r="CN87" s="33" t="n">
        <f aca="false">CN$7</f>
        <v>47027</v>
      </c>
      <c r="CO87" s="33" t="n">
        <f aca="false">CO$7</f>
        <v>47058</v>
      </c>
      <c r="CP87" s="33" t="n">
        <f aca="false">CP$7</f>
        <v>47088</v>
      </c>
      <c r="CQ87" s="33" t="n">
        <f aca="false">CQ$7</f>
        <v>47119</v>
      </c>
      <c r="CR87" s="33" t="n">
        <f aca="false">CR$7</f>
        <v>47150</v>
      </c>
      <c r="CS87" s="33" t="n">
        <f aca="false">CS$7</f>
        <v>47178</v>
      </c>
      <c r="CT87" s="33" t="n">
        <f aca="false">CT$7</f>
        <v>47209</v>
      </c>
      <c r="CU87" s="33" t="n">
        <f aca="false">CU$7</f>
        <v>47239</v>
      </c>
      <c r="CV87" s="33" t="n">
        <f aca="false">CV$7</f>
        <v>47270</v>
      </c>
      <c r="CW87" s="33" t="n">
        <f aca="false">CW$7</f>
        <v>47300</v>
      </c>
    </row>
    <row r="88" customFormat="false" ht="17" hidden="false" customHeight="false" outlineLevel="0" collapsed="false">
      <c r="C88" s="0" t="s">
        <v>183</v>
      </c>
      <c r="E88" s="47"/>
      <c r="F88" s="47" t="n">
        <f aca="false">F84</f>
        <v>-18.00375</v>
      </c>
      <c r="G88" s="47" t="n">
        <f aca="false">G84</f>
        <v>-18.5870833333333</v>
      </c>
      <c r="H88" s="47" t="n">
        <f aca="false">H84</f>
        <v>-19.1704166666667</v>
      </c>
      <c r="I88" s="47" t="n">
        <f aca="false">I84</f>
        <v>-19.75375</v>
      </c>
      <c r="J88" s="47" t="n">
        <f aca="false">J84</f>
        <v>-20.3370833333333</v>
      </c>
      <c r="K88" s="47" t="n">
        <f aca="false">K84</f>
        <v>-18.6204166666667</v>
      </c>
      <c r="L88" s="47" t="n">
        <f aca="false">L84</f>
        <v>-19.38165</v>
      </c>
      <c r="M88" s="47" t="n">
        <f aca="false">M84</f>
        <v>-19.41165</v>
      </c>
      <c r="N88" s="47" t="n">
        <f aca="false">N84</f>
        <v>-19.44165</v>
      </c>
      <c r="O88" s="47" t="n">
        <f aca="false">O84</f>
        <v>-24.43165</v>
      </c>
      <c r="P88" s="47" t="n">
        <f aca="false">P84</f>
        <v>-14.41165</v>
      </c>
      <c r="Q88" s="47" t="n">
        <f aca="false">Q84</f>
        <v>-14.59165</v>
      </c>
      <c r="R88" s="47" t="n">
        <f aca="false">R84</f>
        <v>-14.77165</v>
      </c>
      <c r="S88" s="47" t="n">
        <f aca="false">S84</f>
        <v>-14.95165</v>
      </c>
      <c r="T88" s="47" t="n">
        <f aca="false">T84</f>
        <v>-15.13165</v>
      </c>
      <c r="U88" s="47" t="n">
        <f aca="false">U84</f>
        <v>-15.31165</v>
      </c>
      <c r="V88" s="47" t="n">
        <f aca="false">V84</f>
        <v>-15.49165</v>
      </c>
      <c r="W88" s="47" t="n">
        <f aca="false">W84</f>
        <v>-15.67165</v>
      </c>
      <c r="X88" s="47" t="n">
        <f aca="false">X84</f>
        <v>-15.85165</v>
      </c>
      <c r="Y88" s="47" t="n">
        <f aca="false">Y84</f>
        <v>-16.03165</v>
      </c>
      <c r="Z88" s="47" t="n">
        <f aca="false">Z84</f>
        <v>-16.21165</v>
      </c>
      <c r="AA88" s="47" t="n">
        <f aca="false">AA84</f>
        <v>-16.39165</v>
      </c>
      <c r="AB88" s="47" t="n">
        <f aca="false">AB84</f>
        <v>-16.57165</v>
      </c>
      <c r="AC88" s="47" t="n">
        <f aca="false">AC84</f>
        <v>-16.75165</v>
      </c>
      <c r="AD88" s="47" t="n">
        <f aca="false">AD84</f>
        <v>-16.93165</v>
      </c>
      <c r="AE88" s="47" t="n">
        <f aca="false">AE84</f>
        <v>-17.11165</v>
      </c>
      <c r="AF88" s="47" t="n">
        <f aca="false">AF84</f>
        <v>-17.29165</v>
      </c>
      <c r="AG88" s="47" t="n">
        <f aca="false">AG84</f>
        <v>-17.47165</v>
      </c>
      <c r="AH88" s="47" t="n">
        <f aca="false">AH84</f>
        <v>-17.65165</v>
      </c>
      <c r="AI88" s="47" t="n">
        <f aca="false">AI84</f>
        <v>-17.83165</v>
      </c>
      <c r="AJ88" s="47" t="n">
        <f aca="false">AJ84</f>
        <v>-7.90165</v>
      </c>
      <c r="AK88" s="47" t="n">
        <f aca="false">AK84</f>
        <v>-8.8209</v>
      </c>
      <c r="AL88" s="47" t="n">
        <f aca="false">AL84</f>
        <v>-9.99090000000001</v>
      </c>
      <c r="AM88" s="47" t="n">
        <f aca="false">AM84</f>
        <v>-11.1609</v>
      </c>
      <c r="AN88" s="47" t="n">
        <f aca="false">AN84</f>
        <v>-12.3309</v>
      </c>
      <c r="AO88" s="47" t="n">
        <f aca="false">AO84</f>
        <v>-13.5009</v>
      </c>
      <c r="AP88" s="47" t="n">
        <f aca="false">AP84</f>
        <v>-14.6709</v>
      </c>
      <c r="AQ88" s="47" t="n">
        <f aca="false">AQ84</f>
        <v>-15.8409</v>
      </c>
      <c r="AR88" s="47" t="n">
        <f aca="false">AR84</f>
        <v>-17.0109</v>
      </c>
      <c r="AS88" s="47" t="n">
        <f aca="false">AS84</f>
        <v>-18.1809</v>
      </c>
      <c r="AT88" s="47" t="n">
        <f aca="false">AT84</f>
        <v>-19.3509</v>
      </c>
      <c r="AU88" s="47" t="n">
        <f aca="false">AU84</f>
        <v>-20.5209</v>
      </c>
      <c r="AV88" s="47" t="n">
        <f aca="false">AV84</f>
        <v>-21.6909</v>
      </c>
      <c r="AW88" s="47" t="n">
        <f aca="false">AW84</f>
        <v>-22.8609</v>
      </c>
      <c r="AX88" s="47" t="n">
        <f aca="false">AX84</f>
        <v>-24.0309</v>
      </c>
      <c r="AY88" s="47" t="n">
        <f aca="false">AY84</f>
        <v>-25.2009</v>
      </c>
      <c r="AZ88" s="47" t="n">
        <f aca="false">AZ84</f>
        <v>-26.3709</v>
      </c>
      <c r="BA88" s="47" t="n">
        <f aca="false">BA84</f>
        <v>-27.5409</v>
      </c>
      <c r="BB88" s="47" t="n">
        <f aca="false">BB84</f>
        <v>-28.7109</v>
      </c>
      <c r="BC88" s="47" t="n">
        <f aca="false">BC84</f>
        <v>-29.8809</v>
      </c>
      <c r="BD88" s="47" t="n">
        <f aca="false">BD84</f>
        <v>-31.0509</v>
      </c>
      <c r="BE88" s="47" t="n">
        <f aca="false">BE84</f>
        <v>-32.2209</v>
      </c>
      <c r="BF88" s="47" t="n">
        <f aca="false">BF84</f>
        <v>-33.3909</v>
      </c>
      <c r="BG88" s="47" t="n">
        <f aca="false">BG84</f>
        <v>-34.5609</v>
      </c>
      <c r="BH88" s="47" t="n">
        <f aca="false">BH84</f>
        <v>-35.7309</v>
      </c>
      <c r="BI88" s="47" t="n">
        <f aca="false">BI84</f>
        <v>-36.9009</v>
      </c>
      <c r="BJ88" s="47" t="n">
        <f aca="false">BJ84</f>
        <v>-38.0709</v>
      </c>
      <c r="BK88" s="47" t="n">
        <f aca="false">BK84</f>
        <v>-39.2409</v>
      </c>
      <c r="BL88" s="47" t="n">
        <f aca="false">BL84</f>
        <v>-40.4109</v>
      </c>
      <c r="BM88" s="47" t="n">
        <f aca="false">BM84</f>
        <v>-41.5809</v>
      </c>
      <c r="BN88" s="47" t="n">
        <f aca="false">BN84</f>
        <v>-42.7509</v>
      </c>
      <c r="BO88" s="47" t="n">
        <f aca="false">BO84</f>
        <v>-43.9209</v>
      </c>
      <c r="BP88" s="47" t="n">
        <f aca="false">BP84</f>
        <v>-45.0909</v>
      </c>
      <c r="BQ88" s="47" t="n">
        <f aca="false">BQ84</f>
        <v>-46.2609</v>
      </c>
      <c r="BR88" s="47" t="n">
        <f aca="false">BR84</f>
        <v>-47.4309</v>
      </c>
      <c r="BS88" s="47" t="n">
        <f aca="false">BS84</f>
        <v>-48.6009</v>
      </c>
      <c r="BT88" s="47" t="n">
        <f aca="false">BT84</f>
        <v>-49.7709</v>
      </c>
      <c r="BU88" s="47" t="n">
        <f aca="false">BU84</f>
        <v>-50.9409</v>
      </c>
      <c r="BV88" s="47" t="n">
        <f aca="false">BV84</f>
        <v>-52.1109</v>
      </c>
      <c r="BW88" s="47" t="n">
        <f aca="false">BW84</f>
        <v>-53.2809</v>
      </c>
      <c r="BX88" s="47" t="n">
        <f aca="false">BX84</f>
        <v>-54.4509</v>
      </c>
      <c r="BY88" s="47" t="n">
        <f aca="false">BY84</f>
        <v>-55.6209</v>
      </c>
      <c r="BZ88" s="47" t="n">
        <f aca="false">BZ84</f>
        <v>-56.7909</v>
      </c>
      <c r="CA88" s="47" t="n">
        <f aca="false">CA84</f>
        <v>-57.9609</v>
      </c>
      <c r="CB88" s="47" t="n">
        <f aca="false">CB84</f>
        <v>-59.1309</v>
      </c>
      <c r="CC88" s="47" t="n">
        <f aca="false">CC84</f>
        <v>-60.3009</v>
      </c>
      <c r="CD88" s="47" t="n">
        <f aca="false">CD84</f>
        <v>-61.4709</v>
      </c>
      <c r="CE88" s="47" t="n">
        <f aca="false">CE84</f>
        <v>-62.6409</v>
      </c>
      <c r="CF88" s="47" t="n">
        <f aca="false">CF84</f>
        <v>-63.8109</v>
      </c>
      <c r="CG88" s="47" t="n">
        <f aca="false">CG84</f>
        <v>-64.9809</v>
      </c>
      <c r="CH88" s="47" t="n">
        <f aca="false">CH84</f>
        <v>-66.1509</v>
      </c>
      <c r="CI88" s="47" t="n">
        <f aca="false">CI84</f>
        <v>-67.3209</v>
      </c>
      <c r="CJ88" s="47" t="n">
        <f aca="false">CJ84</f>
        <v>-68.4909</v>
      </c>
      <c r="CK88" s="47" t="n">
        <f aca="false">CK84</f>
        <v>-69.6609</v>
      </c>
      <c r="CL88" s="47" t="n">
        <f aca="false">CL84</f>
        <v>-70.8309</v>
      </c>
      <c r="CM88" s="47" t="n">
        <f aca="false">CM84</f>
        <v>-72.0009</v>
      </c>
      <c r="CN88" s="47" t="n">
        <f aca="false">CN84</f>
        <v>-73.1709</v>
      </c>
      <c r="CO88" s="47" t="n">
        <f aca="false">CO84</f>
        <v>-74.3409</v>
      </c>
      <c r="CP88" s="47" t="n">
        <f aca="false">CP84</f>
        <v>-75.5109</v>
      </c>
      <c r="CQ88" s="47" t="n">
        <f aca="false">CQ84</f>
        <v>-76.6809</v>
      </c>
      <c r="CR88" s="47" t="n">
        <f aca="false">CR84</f>
        <v>-77.8509</v>
      </c>
      <c r="CS88" s="47" t="n">
        <f aca="false">CS84</f>
        <v>-79.0209</v>
      </c>
      <c r="CT88" s="47" t="n">
        <f aca="false">CT84</f>
        <v>-80.1909</v>
      </c>
      <c r="CU88" s="47" t="n">
        <f aca="false">CU84</f>
        <v>-81.3609</v>
      </c>
      <c r="CV88" s="47" t="n">
        <f aca="false">CV84</f>
        <v>-82.5309</v>
      </c>
      <c r="CW88" s="47" t="n">
        <f aca="false">CW84</f>
        <v>-83.7009</v>
      </c>
    </row>
    <row r="89" s="69" customFormat="true" ht="17" hidden="false" customHeight="false" outlineLevel="0" collapsed="false">
      <c r="C89" s="69" t="s">
        <v>184</v>
      </c>
      <c r="E89" s="70" t="n">
        <f aca="false">E92</f>
        <v>500</v>
      </c>
      <c r="F89" s="70" t="n">
        <f aca="false">F88+E89+F92</f>
        <v>481.99625</v>
      </c>
      <c r="G89" s="70" t="n">
        <f aca="false">G88+F89+G92</f>
        <v>463.409166666667</v>
      </c>
      <c r="H89" s="70" t="n">
        <f aca="false">H88+G89+H92</f>
        <v>444.23875</v>
      </c>
      <c r="I89" s="70" t="n">
        <f aca="false">I88+H89+I92</f>
        <v>424.485</v>
      </c>
      <c r="J89" s="70" t="n">
        <f aca="false">J88+I89+J92</f>
        <v>404.147916666667</v>
      </c>
      <c r="K89" s="70" t="n">
        <f aca="false">K88+J89+K92</f>
        <v>385.5275</v>
      </c>
      <c r="L89" s="70" t="n">
        <f aca="false">L88+K89+L92</f>
        <v>366.14585</v>
      </c>
      <c r="M89" s="70" t="n">
        <f aca="false">M88+L89+M92</f>
        <v>346.7342</v>
      </c>
      <c r="N89" s="70" t="n">
        <f aca="false">N88+M89+N92</f>
        <v>327.29255</v>
      </c>
      <c r="O89" s="70" t="n">
        <f aca="false">O88+N89+O92</f>
        <v>302.8609</v>
      </c>
      <c r="P89" s="70" t="n">
        <f aca="false">P88+O89+P92</f>
        <v>288.44925</v>
      </c>
      <c r="Q89" s="70" t="n">
        <f aca="false">Q88+P89+Q92</f>
        <v>273.8576</v>
      </c>
      <c r="R89" s="70" t="n">
        <f aca="false">R88+Q89+R92</f>
        <v>259.08595</v>
      </c>
      <c r="S89" s="70" t="n">
        <f aca="false">S88+R89+S92</f>
        <v>244.1343</v>
      </c>
      <c r="T89" s="70" t="n">
        <f aca="false">T88+S89+T92</f>
        <v>229.00265</v>
      </c>
      <c r="U89" s="70" t="n">
        <f aca="false">U88+T89+U92</f>
        <v>213.691</v>
      </c>
      <c r="V89" s="70" t="n">
        <f aca="false">V88+U89+V92</f>
        <v>198.19935</v>
      </c>
      <c r="W89" s="70" t="n">
        <f aca="false">W88+V89+W92</f>
        <v>182.5277</v>
      </c>
      <c r="X89" s="70" t="n">
        <f aca="false">X88+W89+X92</f>
        <v>166.67605</v>
      </c>
      <c r="Y89" s="70" t="n">
        <f aca="false">Y88+X89+Y92</f>
        <v>150.6444</v>
      </c>
      <c r="Z89" s="70" t="n">
        <f aca="false">Z88+Y89+Z92</f>
        <v>134.43275</v>
      </c>
      <c r="AA89" s="70" t="n">
        <f aca="false">AA88+Z89+AA92</f>
        <v>118.0411</v>
      </c>
      <c r="AB89" s="70" t="n">
        <f aca="false">AB88+AA89+AB92</f>
        <v>101.46945</v>
      </c>
      <c r="AC89" s="70" t="n">
        <f aca="false">AC88+AB89+AC92</f>
        <v>84.7177999999999</v>
      </c>
      <c r="AD89" s="70" t="n">
        <f aca="false">AD88+AC89+AD92</f>
        <v>67.7861499999999</v>
      </c>
      <c r="AE89" s="70" t="n">
        <f aca="false">AE88+AD89+AE92</f>
        <v>50.6744999999999</v>
      </c>
      <c r="AF89" s="70" t="n">
        <f aca="false">AF88+AE89+AF92</f>
        <v>163.756555</v>
      </c>
      <c r="AG89" s="70" t="n">
        <f aca="false">AG88+AF89+AG92</f>
        <v>146.284905</v>
      </c>
      <c r="AH89" s="70" t="n">
        <f aca="false">AH88+AG89+AH92</f>
        <v>128.633255</v>
      </c>
      <c r="AI89" s="70" t="n">
        <f aca="false">AI88+AH89+AI92</f>
        <v>110.801605</v>
      </c>
      <c r="AJ89" s="70" t="n">
        <f aca="false">AJ88+AI89+AJ92</f>
        <v>102.899955</v>
      </c>
      <c r="AK89" s="70" t="n">
        <f aca="false">AK88+AJ89+AK92</f>
        <v>94.079055</v>
      </c>
      <c r="AL89" s="70" t="n">
        <f aca="false">AL88+AK89+AL92</f>
        <v>84.088155</v>
      </c>
      <c r="AM89" s="70" t="n">
        <f aca="false">AM88+AL89+AM92</f>
        <v>72.927255</v>
      </c>
      <c r="AN89" s="70" t="n">
        <f aca="false">AN88+AM89+AN92</f>
        <v>60.5963549999999</v>
      </c>
      <c r="AO89" s="70" t="n">
        <f aca="false">AO88+AN89+AO92</f>
        <v>47.0954549999999</v>
      </c>
      <c r="AP89" s="70" t="n">
        <f aca="false">AP88+AO89+AP92</f>
        <v>32.4245549999999</v>
      </c>
      <c r="AQ89" s="70" t="n">
        <f aca="false">AQ88+AP89+AQ92</f>
        <v>120.540585</v>
      </c>
      <c r="AR89" s="70" t="n">
        <f aca="false">AR88+AQ89+AR92</f>
        <v>103.529685</v>
      </c>
      <c r="AS89" s="70" t="n">
        <f aca="false">AS88+AR89+AS92</f>
        <v>85.348785</v>
      </c>
      <c r="AT89" s="70" t="n">
        <f aca="false">AT88+AS89+AT92</f>
        <v>65.997885</v>
      </c>
      <c r="AU89" s="70" t="n">
        <f aca="false">AU88+AT89+AU92</f>
        <v>45.476985</v>
      </c>
      <c r="AV89" s="70" t="n">
        <f aca="false">AV88+AU89+AV92</f>
        <v>172.788015</v>
      </c>
      <c r="AW89" s="70" t="n">
        <f aca="false">AW88+AV89+AW92</f>
        <v>149.927115</v>
      </c>
      <c r="AX89" s="70" t="n">
        <f aca="false">AX88+AW89+AX92</f>
        <v>125.896215</v>
      </c>
      <c r="AY89" s="70" t="n">
        <f aca="false">AY88+AX89+AY92</f>
        <v>100.695315</v>
      </c>
      <c r="AZ89" s="70" t="n">
        <f aca="false">AZ88+AY89+AZ92</f>
        <v>74.324415</v>
      </c>
      <c r="BA89" s="70" t="n">
        <f aca="false">BA88+AZ89+BA92</f>
        <v>240.830445</v>
      </c>
      <c r="BB89" s="70" t="n">
        <f aca="false">BB88+BA89+BB92</f>
        <v>212.119545</v>
      </c>
      <c r="BC89" s="70" t="n">
        <f aca="false">BC88+BB89+BC92</f>
        <v>182.238645</v>
      </c>
      <c r="BD89" s="70" t="n">
        <f aca="false">BD88+BC89+BD92</f>
        <v>151.187745</v>
      </c>
      <c r="BE89" s="70" t="n">
        <f aca="false">BE88+BD89+BE92</f>
        <v>118.966845</v>
      </c>
      <c r="BF89" s="70" t="n">
        <f aca="false">BF88+BE89+BF92</f>
        <v>85.5759450000001</v>
      </c>
      <c r="BG89" s="70" t="n">
        <f aca="false">BG88+BF89+BG92</f>
        <v>299.115975</v>
      </c>
      <c r="BH89" s="70" t="n">
        <f aca="false">BH88+BG89+BH92</f>
        <v>263.385075</v>
      </c>
      <c r="BI89" s="70" t="n">
        <f aca="false">BI88+BH89+BI92</f>
        <v>226.484175</v>
      </c>
      <c r="BJ89" s="70" t="n">
        <f aca="false">BJ88+BI89+BJ92</f>
        <v>188.413275</v>
      </c>
      <c r="BK89" s="70" t="n">
        <f aca="false">BK88+BJ89+BK92</f>
        <v>149.172375</v>
      </c>
      <c r="BL89" s="70" t="n">
        <f aca="false">BL88+BK89+BL92</f>
        <v>108.761475</v>
      </c>
      <c r="BM89" s="70" t="n">
        <f aca="false">BM88+BL89+BM92</f>
        <v>369.335505</v>
      </c>
      <c r="BN89" s="70" t="n">
        <f aca="false">BN88+BM89+BN92</f>
        <v>326.584605</v>
      </c>
      <c r="BO89" s="70" t="n">
        <f aca="false">BO88+BN89+BO92</f>
        <v>282.663705</v>
      </c>
      <c r="BP89" s="70" t="n">
        <f aca="false">BP88+BO89+BP92</f>
        <v>237.572805</v>
      </c>
      <c r="BQ89" s="70" t="n">
        <f aca="false">BQ88+BP89+BQ92</f>
        <v>191.311905</v>
      </c>
      <c r="BR89" s="70" t="n">
        <f aca="false">BR88+BQ89+BR92</f>
        <v>143.881005</v>
      </c>
      <c r="BS89" s="70" t="n">
        <f aca="false">BS88+BR89+BS92</f>
        <v>95.2801050000001</v>
      </c>
      <c r="BT89" s="70" t="n">
        <f aca="false">BT88+BS89+BT92</f>
        <v>410.727135</v>
      </c>
      <c r="BU89" s="70" t="n">
        <f aca="false">BU88+BT89+BU92</f>
        <v>359.786235</v>
      </c>
      <c r="BV89" s="70" t="n">
        <f aca="false">BV88+BU89+BV92</f>
        <v>307.675335</v>
      </c>
      <c r="BW89" s="70" t="n">
        <f aca="false">BW88+BV89+BW92</f>
        <v>254.394435</v>
      </c>
      <c r="BX89" s="70" t="n">
        <f aca="false">BX88+BW89+BX92</f>
        <v>199.943535</v>
      </c>
      <c r="BY89" s="70" t="n">
        <f aca="false">BY88+BX89+BY92</f>
        <v>144.322635</v>
      </c>
      <c r="BZ89" s="70" t="n">
        <f aca="false">BZ88+BY89+BZ92</f>
        <v>506.803665</v>
      </c>
      <c r="CA89" s="70" t="n">
        <f aca="false">CA88+BZ89+CA92</f>
        <v>448.842765</v>
      </c>
      <c r="CB89" s="70" t="n">
        <f aca="false">CB88+CA89+CB92</f>
        <v>389.711865</v>
      </c>
      <c r="CC89" s="70" t="n">
        <f aca="false">CC88+CB89+CC92</f>
        <v>329.410965</v>
      </c>
      <c r="CD89" s="70" t="n">
        <f aca="false">CD88+CC89+CD92</f>
        <v>267.940065</v>
      </c>
      <c r="CE89" s="70" t="n">
        <f aca="false">CE88+CD89+CE92</f>
        <v>205.299165</v>
      </c>
      <c r="CF89" s="70" t="n">
        <f aca="false">CF88+CE89+CF92</f>
        <v>141.488265</v>
      </c>
      <c r="CG89" s="70" t="n">
        <f aca="false">CG88+CF89+CG92</f>
        <v>558.842295</v>
      </c>
      <c r="CH89" s="70" t="n">
        <f aca="false">CH88+CG89+CH92</f>
        <v>492.691395</v>
      </c>
      <c r="CI89" s="70" t="n">
        <f aca="false">CI88+CH89+CI92</f>
        <v>425.370495</v>
      </c>
      <c r="CJ89" s="70" t="n">
        <f aca="false">CJ88+CI89+CJ92</f>
        <v>356.879595</v>
      </c>
      <c r="CK89" s="70" t="n">
        <f aca="false">CK88+CJ89+CK92</f>
        <v>287.218695</v>
      </c>
      <c r="CL89" s="70" t="n">
        <f aca="false">CL88+CK89+CL92</f>
        <v>216.387795</v>
      </c>
      <c r="CM89" s="70" t="n">
        <f aca="false">CM88+CL89+CM92</f>
        <v>144.386895</v>
      </c>
      <c r="CN89" s="70" t="n">
        <f aca="false">CN88+CM89+CN92</f>
        <v>616.613925</v>
      </c>
      <c r="CO89" s="70" t="n">
        <f aca="false">CO88+CN89+CO92</f>
        <v>542.273025</v>
      </c>
      <c r="CP89" s="70" t="n">
        <f aca="false">CP88+CO89+CP92</f>
        <v>466.762125</v>
      </c>
      <c r="CQ89" s="70" t="n">
        <f aca="false">CQ88+CP89+CQ92</f>
        <v>390.081225</v>
      </c>
      <c r="CR89" s="70" t="n">
        <f aca="false">CR88+CQ89+CR92</f>
        <v>312.230325</v>
      </c>
      <c r="CS89" s="70" t="n">
        <f aca="false">CS88+CR89+CS92</f>
        <v>233.209425</v>
      </c>
      <c r="CT89" s="70" t="n">
        <f aca="false">CT88+CS89+CT92</f>
        <v>752.470455000001</v>
      </c>
      <c r="CU89" s="70" t="n">
        <f aca="false">CU88+CT89+CU92</f>
        <v>671.109555000001</v>
      </c>
      <c r="CV89" s="70" t="n">
        <f aca="false">CV88+CU89+CV92</f>
        <v>588.578655000001</v>
      </c>
      <c r="CW89" s="70" t="n">
        <f aca="false">CW88+CV89+CW92</f>
        <v>504.877755000001</v>
      </c>
    </row>
    <row r="90" customFormat="false" ht="17" hidden="false" customHeight="false" outlineLevel="0" collapsed="false">
      <c r="C90" s="0" t="s">
        <v>185</v>
      </c>
      <c r="E90" s="47"/>
      <c r="F90" s="47" t="n">
        <f aca="false">F70-F71-F72</f>
        <v>3</v>
      </c>
      <c r="G90" s="47" t="n">
        <f aca="false">F90+G70-G71</f>
        <v>16</v>
      </c>
      <c r="H90" s="47" t="n">
        <f aca="false">G90+H70-H71</f>
        <v>29</v>
      </c>
      <c r="I90" s="47" t="n">
        <f aca="false">H90+I70-I71</f>
        <v>42</v>
      </c>
      <c r="J90" s="47" t="n">
        <f aca="false">I90+J70-J71</f>
        <v>55</v>
      </c>
      <c r="K90" s="47" t="n">
        <f aca="false">J90+K70-K71</f>
        <v>68</v>
      </c>
      <c r="L90" s="47" t="n">
        <f aca="false">K90+L70-L71</f>
        <v>81</v>
      </c>
      <c r="M90" s="47" t="n">
        <f aca="false">L90+(M70-M71-M72)</f>
        <v>84</v>
      </c>
      <c r="N90" s="47" t="n">
        <f aca="false">M90+(N70-N71-N72)</f>
        <v>87</v>
      </c>
      <c r="O90" s="47" t="n">
        <f aca="false">N90+(O70-O71-O72)</f>
        <v>96</v>
      </c>
      <c r="P90" s="47" t="n">
        <f aca="false">O90+(P70-P71-P72)</f>
        <v>114</v>
      </c>
      <c r="Q90" s="47" t="n">
        <f aca="false">P90+(Q70-Q71-Q72)</f>
        <v>132</v>
      </c>
      <c r="R90" s="47" t="n">
        <f aca="false">Q90+(R70-R71-R72)</f>
        <v>150</v>
      </c>
      <c r="S90" s="47" t="n">
        <f aca="false">R90+(S70-S71-S72)</f>
        <v>168</v>
      </c>
      <c r="T90" s="47" t="n">
        <f aca="false">S90+(T70-T71-T72)</f>
        <v>186</v>
      </c>
      <c r="U90" s="47" t="n">
        <f aca="false">T90+(U70-U71-U72)</f>
        <v>204</v>
      </c>
      <c r="V90" s="47" t="n">
        <f aca="false">U90+(V70-V71-V72)</f>
        <v>222</v>
      </c>
      <c r="W90" s="47" t="n">
        <f aca="false">V90+(W70-W71-W72)</f>
        <v>240</v>
      </c>
      <c r="X90" s="47" t="n">
        <f aca="false">W90+(X70-X71-X72)</f>
        <v>258</v>
      </c>
      <c r="Y90" s="47" t="n">
        <f aca="false">X90+(Y70-Y71-Y72)</f>
        <v>276</v>
      </c>
      <c r="Z90" s="47" t="n">
        <f aca="false">Y90+(Z70-Z71-Z72)</f>
        <v>294</v>
      </c>
      <c r="AA90" s="47" t="n">
        <f aca="false">Z90+(AA70-AA71-AA72)</f>
        <v>312</v>
      </c>
      <c r="AB90" s="47" t="n">
        <f aca="false">AA90+(AB70-AB71-AB72)</f>
        <v>330</v>
      </c>
      <c r="AC90" s="47" t="n">
        <f aca="false">AB90+(AC70-AC71-AC72)</f>
        <v>348</v>
      </c>
      <c r="AD90" s="47" t="n">
        <f aca="false">AC90+(AD70-AD71-AD72)</f>
        <v>366</v>
      </c>
      <c r="AE90" s="47" t="n">
        <f aca="false">AD90+(AE70-AE71-AE72)</f>
        <v>384</v>
      </c>
      <c r="AF90" s="47" t="n">
        <f aca="false">AE90+(AF70-AF71-AF72)</f>
        <v>402</v>
      </c>
      <c r="AG90" s="47" t="n">
        <f aca="false">AF90+(AG70-AG71-AG72)</f>
        <v>420</v>
      </c>
      <c r="AH90" s="47" t="n">
        <f aca="false">AG90+(AH70-AH71-AH72)</f>
        <v>438</v>
      </c>
      <c r="AI90" s="47" t="n">
        <f aca="false">AH90+(AI70-AI71-AI72)</f>
        <v>456</v>
      </c>
      <c r="AJ90" s="47" t="n">
        <f aca="false">AI90+(AJ70-AJ71-AJ72)</f>
        <v>483</v>
      </c>
      <c r="AK90" s="47" t="n">
        <f aca="false">AJ90+(AK70-AK71-AK72)</f>
        <v>510</v>
      </c>
      <c r="AL90" s="47" t="n">
        <f aca="false">AK90+(AL70-AL71-AL72)</f>
        <v>537</v>
      </c>
      <c r="AM90" s="47" t="n">
        <f aca="false">AL90+(AM70-AM71-AM72)</f>
        <v>564</v>
      </c>
      <c r="AN90" s="47" t="n">
        <f aca="false">AM90+(AN70-AN71-AN72)</f>
        <v>591</v>
      </c>
      <c r="AO90" s="47" t="n">
        <f aca="false">AN90+(AO70-AO71-AO72)</f>
        <v>618</v>
      </c>
      <c r="AP90" s="47" t="n">
        <f aca="false">AO90+(AP70-AP71-AP72)</f>
        <v>645</v>
      </c>
      <c r="AQ90" s="47" t="n">
        <f aca="false">AP90+(AQ70-AQ71-AQ72)</f>
        <v>672</v>
      </c>
      <c r="AR90" s="47" t="n">
        <f aca="false">AQ90+(AR70-AR71-AR72)</f>
        <v>699</v>
      </c>
      <c r="AS90" s="47" t="n">
        <f aca="false">AR90+(AS70-AS71-AS72)</f>
        <v>726</v>
      </c>
      <c r="AT90" s="47" t="n">
        <f aca="false">AS90+(AT70-AT71-AT72)</f>
        <v>753</v>
      </c>
      <c r="AU90" s="47" t="n">
        <f aca="false">AT90+(AU70-AU71-AU72)</f>
        <v>780</v>
      </c>
      <c r="AV90" s="47" t="n">
        <f aca="false">AU90+(AV70-AV71-AV72)</f>
        <v>807</v>
      </c>
      <c r="AW90" s="47" t="n">
        <f aca="false">AV90+(AW70-AW71-AW72)</f>
        <v>834</v>
      </c>
      <c r="AX90" s="47" t="n">
        <f aca="false">AW90+(AX70-AX71-AX72)</f>
        <v>861</v>
      </c>
      <c r="AY90" s="47" t="n">
        <f aca="false">AX90+(AY70-AY71-AY72)</f>
        <v>888</v>
      </c>
      <c r="AZ90" s="47" t="n">
        <f aca="false">AY90+(AZ70-AZ71-AZ72)</f>
        <v>915</v>
      </c>
      <c r="BA90" s="47" t="n">
        <f aca="false">AZ90+(BA70-BA71-BA72)</f>
        <v>942</v>
      </c>
      <c r="BB90" s="47" t="n">
        <f aca="false">BA90+(BB70-BB71-BB72)</f>
        <v>969</v>
      </c>
      <c r="BC90" s="47" t="n">
        <f aca="false">BB90+(BC70-BC71-BC72)</f>
        <v>996</v>
      </c>
      <c r="BD90" s="47" t="n">
        <f aca="false">BC90+(BD70-BD71-BD72)</f>
        <v>1023</v>
      </c>
      <c r="BE90" s="47" t="n">
        <f aca="false">BD90+(BE70-BE71-BE72)</f>
        <v>1050</v>
      </c>
      <c r="BF90" s="47" t="n">
        <f aca="false">BE90+(BF70-BF71-BF72)</f>
        <v>1077</v>
      </c>
      <c r="BG90" s="47" t="n">
        <f aca="false">BF90+(BG70-BG71-BG72)</f>
        <v>1104</v>
      </c>
      <c r="BH90" s="47" t="n">
        <f aca="false">BG90+(BH70-BH71-BH72)</f>
        <v>1131</v>
      </c>
      <c r="BI90" s="47" t="n">
        <f aca="false">BH90+(BI70-BI71-BI72)</f>
        <v>1158</v>
      </c>
      <c r="BJ90" s="47" t="n">
        <f aca="false">BI90+(BJ70-BJ71-BJ72)</f>
        <v>1185</v>
      </c>
      <c r="BK90" s="47" t="n">
        <f aca="false">BJ90+(BK70-BK71-BK72)</f>
        <v>1212</v>
      </c>
      <c r="BL90" s="47" t="n">
        <f aca="false">BK90+(BL70-BL71-BL72)</f>
        <v>1239</v>
      </c>
      <c r="BM90" s="47" t="n">
        <f aca="false">BL90+(BM70-BM71-BM72)</f>
        <v>1266</v>
      </c>
      <c r="BN90" s="47" t="n">
        <f aca="false">BM90+(BN70-BN71-BN72)</f>
        <v>1293</v>
      </c>
      <c r="BO90" s="47" t="n">
        <f aca="false">BN90+(BO70-BO71-BO72)</f>
        <v>1320</v>
      </c>
      <c r="BP90" s="47" t="n">
        <f aca="false">BO90+(BP70-BP71-BP72)</f>
        <v>1347</v>
      </c>
      <c r="BQ90" s="47" t="n">
        <f aca="false">BP90+(BQ70-BQ71-BQ72)</f>
        <v>1374</v>
      </c>
      <c r="BR90" s="47" t="n">
        <f aca="false">BQ90+(BR70-BR71-BR72)</f>
        <v>1401</v>
      </c>
      <c r="BS90" s="47" t="n">
        <f aca="false">BR90+(BS70-BS71-BS72)</f>
        <v>1428</v>
      </c>
      <c r="BT90" s="47" t="n">
        <f aca="false">BS90+(BT70-BT71-BT72)</f>
        <v>1455</v>
      </c>
      <c r="BU90" s="47" t="n">
        <f aca="false">BT90+(BU70-BU71-BU72)</f>
        <v>1482</v>
      </c>
      <c r="BV90" s="47" t="n">
        <f aca="false">BU90+(BV70-BV71-BV72)</f>
        <v>1509</v>
      </c>
      <c r="BW90" s="47" t="n">
        <f aca="false">BV90+(BW70-BW71-BW72)</f>
        <v>1536</v>
      </c>
      <c r="BX90" s="47" t="n">
        <f aca="false">BW90+(BX70-BX71-BX72)</f>
        <v>1563</v>
      </c>
      <c r="BY90" s="47" t="n">
        <f aca="false">BX90+(BY70-BY71-BY72)</f>
        <v>1590</v>
      </c>
      <c r="BZ90" s="47" t="n">
        <f aca="false">BY90+(BZ70-BZ71-BZ72)</f>
        <v>1617</v>
      </c>
      <c r="CA90" s="47" t="n">
        <f aca="false">BZ90+(CA70-CA71-CA72)</f>
        <v>1644</v>
      </c>
      <c r="CB90" s="47" t="n">
        <f aca="false">CA90+(CB70-CB71-CB72)</f>
        <v>1671</v>
      </c>
      <c r="CC90" s="47" t="n">
        <f aca="false">CB90+(CC70-CC71-CC72)</f>
        <v>1698</v>
      </c>
      <c r="CD90" s="47" t="n">
        <f aca="false">CC90+(CD70-CD71-CD72)</f>
        <v>1725</v>
      </c>
      <c r="CE90" s="47" t="n">
        <f aca="false">CD90+(CE70-CE71-CE72)</f>
        <v>1752</v>
      </c>
      <c r="CF90" s="47" t="n">
        <f aca="false">CE90+(CF70-CF71-CF72)</f>
        <v>1779</v>
      </c>
      <c r="CG90" s="47" t="n">
        <f aca="false">CF90+(CG70-CG71-CG72)</f>
        <v>1806</v>
      </c>
      <c r="CH90" s="47" t="n">
        <f aca="false">CG90+(CH70-CH71-CH72)</f>
        <v>1833</v>
      </c>
      <c r="CI90" s="47" t="n">
        <f aca="false">CH90+(CI70-CI71-CI72)</f>
        <v>1860</v>
      </c>
      <c r="CJ90" s="47" t="n">
        <f aca="false">CI90+(CJ70-CJ71-CJ72)</f>
        <v>1887</v>
      </c>
      <c r="CK90" s="47" t="n">
        <f aca="false">CJ90+(CK70-CK71-CK72)</f>
        <v>1914</v>
      </c>
      <c r="CL90" s="47" t="n">
        <f aca="false">CK90+(CL70-CL71-CL72)</f>
        <v>1941</v>
      </c>
      <c r="CM90" s="47" t="n">
        <f aca="false">CL90+(CM70-CM71-CM72)</f>
        <v>1968</v>
      </c>
      <c r="CN90" s="47" t="n">
        <f aca="false">CM90+(CN70-CN71-CN72)</f>
        <v>1995</v>
      </c>
      <c r="CO90" s="47" t="n">
        <f aca="false">CN90+(CO70-CO71-CO72)</f>
        <v>2022</v>
      </c>
      <c r="CP90" s="47" t="n">
        <f aca="false">CO90+(CP70-CP71-CP72)</f>
        <v>2049</v>
      </c>
      <c r="CQ90" s="47" t="n">
        <f aca="false">CP90+(CQ70-CQ71-CQ72)</f>
        <v>2076</v>
      </c>
      <c r="CR90" s="47" t="n">
        <f aca="false">CQ90+(CR70-CR71-CR72)</f>
        <v>2103</v>
      </c>
      <c r="CS90" s="47" t="n">
        <f aca="false">CR90+(CS70-CS71-CS72)</f>
        <v>2130</v>
      </c>
      <c r="CT90" s="47" t="n">
        <f aca="false">CS90+(CT70-CT71-CT72)</f>
        <v>2157</v>
      </c>
      <c r="CU90" s="47" t="n">
        <f aca="false">CT90+(CU70-CU71-CU72)</f>
        <v>2184</v>
      </c>
      <c r="CV90" s="47" t="n">
        <f aca="false">CU90+(CV70-CV71-CV72)</f>
        <v>2211</v>
      </c>
      <c r="CW90" s="47" t="n">
        <f aca="false">CV90+(CW70-CW71-CW72)</f>
        <v>2238</v>
      </c>
    </row>
    <row r="91" customFormat="false" ht="17" hidden="false" customHeight="false" outlineLevel="0" collapsed="false">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row>
    <row r="92" customFormat="false" ht="17" hidden="false" customHeight="false" outlineLevel="0" collapsed="false">
      <c r="C92" s="0" t="s">
        <v>186</v>
      </c>
      <c r="E92" s="71" t="n">
        <f aca="false">ASSUMPTIONS!C21</f>
        <v>500</v>
      </c>
      <c r="F92" s="47" t="n">
        <v>0</v>
      </c>
      <c r="G92" s="47" t="n">
        <f aca="true">IF(G93&lt;ASSUMPTIONS!$C$19,ABS(ASSUMPTIONS!$C$20*(OFFSET(G84,0,-2))*1.1),0)</f>
        <v>0</v>
      </c>
      <c r="H92" s="47" t="n">
        <f aca="true">IF(H93&lt;ASSUMPTIONS!$C$19,ABS(ASSUMPTIONS!$C$20*(OFFSET(H84,0,-2))*1.1),0)</f>
        <v>0</v>
      </c>
      <c r="I92" s="47" t="n">
        <f aca="true">IF(I93&lt;ASSUMPTIONS!$C$19,ABS(ASSUMPTIONS!$C$20*(OFFSET(I84,0,-2))*1.1),0)</f>
        <v>0</v>
      </c>
      <c r="J92" s="47" t="n">
        <f aca="true">IF(J93&lt;ASSUMPTIONS!$C$19,ABS(ASSUMPTIONS!$C$20*(OFFSET(J84,0,-2))*1.1),0)</f>
        <v>0</v>
      </c>
      <c r="K92" s="47" t="n">
        <f aca="true">IF(K93&lt;ASSUMPTIONS!$C$19,ABS(ASSUMPTIONS!$C$20*(OFFSET(K84,0,-2))*1.1),0)</f>
        <v>0</v>
      </c>
      <c r="L92" s="47" t="n">
        <f aca="true">IF(L93&lt;ASSUMPTIONS!$C$19,ABS(ASSUMPTIONS!$C$20*(OFFSET(L84,0,-2))*1.1),0)</f>
        <v>0</v>
      </c>
      <c r="M92" s="47" t="n">
        <f aca="true">IF(M93&lt;ASSUMPTIONS!$C$19,ABS(ASSUMPTIONS!$C$20*(OFFSET(M84,0,-2))*1.1),0)</f>
        <v>0</v>
      </c>
      <c r="N92" s="47" t="n">
        <f aca="true">IF(N93&lt;ASSUMPTIONS!$C$19,ABS(ASSUMPTIONS!$C$20*(OFFSET(N84,0,-2))*1.1),0)</f>
        <v>0</v>
      </c>
      <c r="O92" s="47" t="n">
        <f aca="true">IF(O93&lt;ASSUMPTIONS!$C$19,ABS(ASSUMPTIONS!$C$20*(OFFSET(O84,0,-2))*1.1),0)</f>
        <v>0</v>
      </c>
      <c r="P92" s="47" t="n">
        <f aca="true">IF(P93&lt;ASSUMPTIONS!$C$19,ABS(ASSUMPTIONS!$C$20*(OFFSET(P84,0,-2))*1.1),0)</f>
        <v>0</v>
      </c>
      <c r="Q92" s="47" t="n">
        <f aca="true">IF(Q93&lt;ASSUMPTIONS!$C$19,ABS(ASSUMPTIONS!$C$20*(OFFSET(Q84,0,-2))*1.1),0)</f>
        <v>0</v>
      </c>
      <c r="R92" s="47" t="n">
        <f aca="true">IF(R93&lt;ASSUMPTIONS!$C$19,ABS(ASSUMPTIONS!$C$20*(OFFSET(R84,0,-2))*1.1),0)</f>
        <v>0</v>
      </c>
      <c r="S92" s="47" t="n">
        <f aca="true">IF(S93&lt;ASSUMPTIONS!$C$19,ABS(ASSUMPTIONS!$C$20*(OFFSET(S84,0,-2))*1.1),0)</f>
        <v>0</v>
      </c>
      <c r="T92" s="47" t="n">
        <f aca="true">IF(T93&lt;ASSUMPTIONS!$C$19,ABS(ASSUMPTIONS!$C$20*(OFFSET(T84,0,-2))*1.1),0)</f>
        <v>0</v>
      </c>
      <c r="U92" s="47" t="n">
        <f aca="true">IF(U93&lt;ASSUMPTIONS!$C$19,ABS(ASSUMPTIONS!$C$20*(OFFSET(U84,0,-2))*1.1),0)</f>
        <v>0</v>
      </c>
      <c r="V92" s="47" t="n">
        <f aca="true">IF(V93&lt;ASSUMPTIONS!$C$19,ABS(ASSUMPTIONS!$C$20*(OFFSET(V84,0,-2))*1.1),0)</f>
        <v>0</v>
      </c>
      <c r="W92" s="47" t="n">
        <f aca="true">IF(W93&lt;ASSUMPTIONS!$C$19,ABS(ASSUMPTIONS!$C$20*(OFFSET(W84,0,-2))*1.1),0)</f>
        <v>0</v>
      </c>
      <c r="X92" s="47" t="n">
        <f aca="true">IF(X93&lt;ASSUMPTIONS!$C$19,ABS(ASSUMPTIONS!$C$20*(OFFSET(X84,0,-2))*1.1),0)</f>
        <v>0</v>
      </c>
      <c r="Y92" s="47" t="n">
        <f aca="true">IF(Y93&lt;ASSUMPTIONS!$C$19,ABS(ASSUMPTIONS!$C$20*(OFFSET(Y84,0,-2))*1.1),0)</f>
        <v>0</v>
      </c>
      <c r="Z92" s="47" t="n">
        <f aca="true">IF(Z93&lt;ASSUMPTIONS!$C$19,ABS(ASSUMPTIONS!$C$20*(OFFSET(Z84,0,-2))*1.1),0)</f>
        <v>0</v>
      </c>
      <c r="AA92" s="47" t="n">
        <f aca="true">IF(AA93&lt;ASSUMPTIONS!$C$19,ABS(ASSUMPTIONS!$C$20*(OFFSET(AA84,0,-2))*1.1),0)</f>
        <v>0</v>
      </c>
      <c r="AB92" s="47" t="n">
        <f aca="true">IF(AB93&lt;ASSUMPTIONS!$C$19,ABS(ASSUMPTIONS!$C$20*(OFFSET(AB84,0,-2))*1.1),0)</f>
        <v>0</v>
      </c>
      <c r="AC92" s="47" t="n">
        <f aca="true">IF(AC93&lt;ASSUMPTIONS!$C$19,ABS(ASSUMPTIONS!$C$20*(OFFSET(AC84,0,-2))*1.1),0)</f>
        <v>0</v>
      </c>
      <c r="AD92" s="47" t="n">
        <f aca="true">IF(AD93&lt;ASSUMPTIONS!$C$19,ABS(ASSUMPTIONS!$C$20*(OFFSET(AD84,0,-2))*1.1),0)</f>
        <v>0</v>
      </c>
      <c r="AE92" s="47" t="n">
        <f aca="true">IF(AE93&lt;ASSUMPTIONS!$C$19,ABS(ASSUMPTIONS!$C$20*(OFFSET(AE84,0,-2))*1.1),0)</f>
        <v>0</v>
      </c>
      <c r="AF92" s="47" t="n">
        <f aca="true">IF(AF93&lt;ASSUMPTIONS!$C$19,ABS(ASSUMPTIONS!$C$20*(OFFSET(AF84,0,-2))*1.1),0)</f>
        <v>130.373705</v>
      </c>
      <c r="AG92" s="47" t="n">
        <f aca="true">IF(AG93&lt;ASSUMPTIONS!$C$19,ABS(ASSUMPTIONS!$C$20*(OFFSET(AG84,0,-2))*1.1),0)</f>
        <v>0</v>
      </c>
      <c r="AH92" s="47" t="n">
        <f aca="true">IF(AH93&lt;ASSUMPTIONS!$C$19,ABS(ASSUMPTIONS!$C$20*(OFFSET(AH84,0,-2))*1.1),0)</f>
        <v>0</v>
      </c>
      <c r="AI92" s="47" t="n">
        <f aca="true">IF(AI93&lt;ASSUMPTIONS!$C$19,ABS(ASSUMPTIONS!$C$20*(OFFSET(AI84,0,-2))*1.1),0)</f>
        <v>0</v>
      </c>
      <c r="AJ92" s="47" t="n">
        <f aca="true">IF(AJ93&lt;ASSUMPTIONS!$C$19,ABS(ASSUMPTIONS!$C$20*(OFFSET(AJ84,0,-2))*1.1),0)</f>
        <v>0</v>
      </c>
      <c r="AK92" s="47" t="n">
        <f aca="true">IF(AK93&lt;ASSUMPTIONS!$C$19,ABS(ASSUMPTIONS!$C$20*(OFFSET(AK84,0,-2))*1.1),0)</f>
        <v>0</v>
      </c>
      <c r="AL92" s="47" t="n">
        <f aca="true">IF(AL93&lt;ASSUMPTIONS!$C$19,ABS(ASSUMPTIONS!$C$20*(OFFSET(AL84,0,-2))*1.1),0)</f>
        <v>0</v>
      </c>
      <c r="AM92" s="47" t="n">
        <f aca="true">IF(AM93&lt;ASSUMPTIONS!$C$19,ABS(ASSUMPTIONS!$C$20*(OFFSET(AM84,0,-2))*1.1),0)</f>
        <v>0</v>
      </c>
      <c r="AN92" s="47" t="n">
        <f aca="true">IF(AN93&lt;ASSUMPTIONS!$C$19,ABS(ASSUMPTIONS!$C$20*(OFFSET(AN84,0,-2))*1.1),0)</f>
        <v>0</v>
      </c>
      <c r="AO92" s="47" t="n">
        <f aca="true">IF(AO93&lt;ASSUMPTIONS!$C$19,ABS(ASSUMPTIONS!$C$20*(OFFSET(AO84,0,-2))*1.1),0)</f>
        <v>0</v>
      </c>
      <c r="AP92" s="47" t="n">
        <f aca="true">IF(AP93&lt;ASSUMPTIONS!$C$19,ABS(ASSUMPTIONS!$C$20*(OFFSET(AP84,0,-2))*1.1),0)</f>
        <v>0</v>
      </c>
      <c r="AQ92" s="47" t="n">
        <f aca="true">IF(AQ93&lt;ASSUMPTIONS!$C$19,ABS(ASSUMPTIONS!$C$20*(OFFSET(AQ84,0,-2))*1.1),0)</f>
        <v>103.95693</v>
      </c>
      <c r="AR92" s="47" t="n">
        <f aca="true">IF(AR93&lt;ASSUMPTIONS!$C$19,ABS(ASSUMPTIONS!$C$20*(OFFSET(AR84,0,-2))*1.1),0)</f>
        <v>0</v>
      </c>
      <c r="AS92" s="47" t="n">
        <f aca="true">IF(AS93&lt;ASSUMPTIONS!$C$19,ABS(ASSUMPTIONS!$C$20*(OFFSET(AS84,0,-2))*1.1),0)</f>
        <v>0</v>
      </c>
      <c r="AT92" s="47" t="n">
        <f aca="true">IF(AT93&lt;ASSUMPTIONS!$C$19,ABS(ASSUMPTIONS!$C$20*(OFFSET(AT84,0,-2))*1.1),0)</f>
        <v>0</v>
      </c>
      <c r="AU92" s="47" t="n">
        <f aca="true">IF(AU93&lt;ASSUMPTIONS!$C$19,ABS(ASSUMPTIONS!$C$20*(OFFSET(AU84,0,-2))*1.1),0)</f>
        <v>0</v>
      </c>
      <c r="AV92" s="47" t="n">
        <f aca="true">IF(AV93&lt;ASSUMPTIONS!$C$19,ABS(ASSUMPTIONS!$C$20*(OFFSET(AV84,0,-2))*1.1),0)</f>
        <v>149.00193</v>
      </c>
      <c r="AW92" s="47" t="n">
        <f aca="true">IF(AW93&lt;ASSUMPTIONS!$C$19,ABS(ASSUMPTIONS!$C$20*(OFFSET(AW84,0,-2))*1.1),0)</f>
        <v>0</v>
      </c>
      <c r="AX92" s="47" t="n">
        <f aca="true">IF(AX93&lt;ASSUMPTIONS!$C$19,ABS(ASSUMPTIONS!$C$20*(OFFSET(AX84,0,-2))*1.1),0)</f>
        <v>0</v>
      </c>
      <c r="AY92" s="47" t="n">
        <f aca="true">IF(AY93&lt;ASSUMPTIONS!$C$19,ABS(ASSUMPTIONS!$C$20*(OFFSET(AY84,0,-2))*1.1),0)</f>
        <v>0</v>
      </c>
      <c r="AZ92" s="47" t="n">
        <f aca="true">IF(AZ93&lt;ASSUMPTIONS!$C$19,ABS(ASSUMPTIONS!$C$20*(OFFSET(AZ84,0,-2))*1.1),0)</f>
        <v>0</v>
      </c>
      <c r="BA92" s="47" t="n">
        <f aca="true">IF(BA93&lt;ASSUMPTIONS!$C$19,ABS(ASSUMPTIONS!$C$20*(OFFSET(BA84,0,-2))*1.1),0)</f>
        <v>194.04693</v>
      </c>
      <c r="BB92" s="47" t="n">
        <f aca="true">IF(BB93&lt;ASSUMPTIONS!$C$19,ABS(ASSUMPTIONS!$C$20*(OFFSET(BB84,0,-2))*1.1),0)</f>
        <v>0</v>
      </c>
      <c r="BC92" s="47" t="n">
        <f aca="true">IF(BC93&lt;ASSUMPTIONS!$C$19,ABS(ASSUMPTIONS!$C$20*(OFFSET(BC84,0,-2))*1.1),0)</f>
        <v>0</v>
      </c>
      <c r="BD92" s="47" t="n">
        <f aca="true">IF(BD93&lt;ASSUMPTIONS!$C$19,ABS(ASSUMPTIONS!$C$20*(OFFSET(BD84,0,-2))*1.1),0)</f>
        <v>0</v>
      </c>
      <c r="BE92" s="47" t="n">
        <f aca="true">IF(BE93&lt;ASSUMPTIONS!$C$19,ABS(ASSUMPTIONS!$C$20*(OFFSET(BE84,0,-2))*1.1),0)</f>
        <v>0</v>
      </c>
      <c r="BF92" s="47" t="n">
        <f aca="true">IF(BF93&lt;ASSUMPTIONS!$C$19,ABS(ASSUMPTIONS!$C$20*(OFFSET(BF84,0,-2))*1.1),0)</f>
        <v>0</v>
      </c>
      <c r="BG92" s="47" t="n">
        <f aca="true">IF(BG93&lt;ASSUMPTIONS!$C$19,ABS(ASSUMPTIONS!$C$20*(OFFSET(BG84,0,-2))*1.1),0)</f>
        <v>248.10093</v>
      </c>
      <c r="BH92" s="47" t="n">
        <f aca="true">IF(BH93&lt;ASSUMPTIONS!$C$19,ABS(ASSUMPTIONS!$C$20*(OFFSET(BH84,0,-2))*1.1),0)</f>
        <v>0</v>
      </c>
      <c r="BI92" s="47" t="n">
        <f aca="true">IF(BI93&lt;ASSUMPTIONS!$C$19,ABS(ASSUMPTIONS!$C$20*(OFFSET(BI84,0,-2))*1.1),0)</f>
        <v>0</v>
      </c>
      <c r="BJ92" s="47" t="n">
        <f aca="true">IF(BJ93&lt;ASSUMPTIONS!$C$19,ABS(ASSUMPTIONS!$C$20*(OFFSET(BJ84,0,-2))*1.1),0)</f>
        <v>0</v>
      </c>
      <c r="BK92" s="47" t="n">
        <f aca="true">IF(BK93&lt;ASSUMPTIONS!$C$19,ABS(ASSUMPTIONS!$C$20*(OFFSET(BK84,0,-2))*1.1),0)</f>
        <v>0</v>
      </c>
      <c r="BL92" s="47" t="n">
        <f aca="true">IF(BL93&lt;ASSUMPTIONS!$C$19,ABS(ASSUMPTIONS!$C$20*(OFFSET(BL84,0,-2))*1.1),0)</f>
        <v>0</v>
      </c>
      <c r="BM92" s="47" t="n">
        <f aca="true">IF(BM93&lt;ASSUMPTIONS!$C$19,ABS(ASSUMPTIONS!$C$20*(OFFSET(BM84,0,-2))*1.1),0)</f>
        <v>302.15493</v>
      </c>
      <c r="BN92" s="47" t="n">
        <f aca="true">IF(BN93&lt;ASSUMPTIONS!$C$19,ABS(ASSUMPTIONS!$C$20*(OFFSET(BN84,0,-2))*1.1),0)</f>
        <v>0</v>
      </c>
      <c r="BO92" s="47" t="n">
        <f aca="true">IF(BO93&lt;ASSUMPTIONS!$C$19,ABS(ASSUMPTIONS!$C$20*(OFFSET(BO84,0,-2))*1.1),0)</f>
        <v>0</v>
      </c>
      <c r="BP92" s="47" t="n">
        <f aca="true">IF(BP93&lt;ASSUMPTIONS!$C$19,ABS(ASSUMPTIONS!$C$20*(OFFSET(BP84,0,-2))*1.1),0)</f>
        <v>0</v>
      </c>
      <c r="BQ92" s="47" t="n">
        <f aca="true">IF(BQ93&lt;ASSUMPTIONS!$C$19,ABS(ASSUMPTIONS!$C$20*(OFFSET(BQ84,0,-2))*1.1),0)</f>
        <v>0</v>
      </c>
      <c r="BR92" s="47" t="n">
        <f aca="true">IF(BR93&lt;ASSUMPTIONS!$C$19,ABS(ASSUMPTIONS!$C$20*(OFFSET(BR84,0,-2))*1.1),0)</f>
        <v>0</v>
      </c>
      <c r="BS92" s="47" t="n">
        <f aca="true">IF(BS93&lt;ASSUMPTIONS!$C$19,ABS(ASSUMPTIONS!$C$20*(OFFSET(BS84,0,-2))*1.1),0)</f>
        <v>0</v>
      </c>
      <c r="BT92" s="47" t="n">
        <f aca="true">IF(BT93&lt;ASSUMPTIONS!$C$19,ABS(ASSUMPTIONS!$C$20*(OFFSET(BT84,0,-2))*1.1),0)</f>
        <v>365.21793</v>
      </c>
      <c r="BU92" s="47" t="n">
        <f aca="true">IF(BU93&lt;ASSUMPTIONS!$C$19,ABS(ASSUMPTIONS!$C$20*(OFFSET(BU84,0,-2))*1.1),0)</f>
        <v>0</v>
      </c>
      <c r="BV92" s="47" t="n">
        <f aca="true">IF(BV93&lt;ASSUMPTIONS!$C$19,ABS(ASSUMPTIONS!$C$20*(OFFSET(BV84,0,-2))*1.1),0)</f>
        <v>0</v>
      </c>
      <c r="BW92" s="47" t="n">
        <f aca="true">IF(BW93&lt;ASSUMPTIONS!$C$19,ABS(ASSUMPTIONS!$C$20*(OFFSET(BW84,0,-2))*1.1),0)</f>
        <v>0</v>
      </c>
      <c r="BX92" s="47" t="n">
        <f aca="true">IF(BX93&lt;ASSUMPTIONS!$C$19,ABS(ASSUMPTIONS!$C$20*(OFFSET(BX84,0,-2))*1.1),0)</f>
        <v>0</v>
      </c>
      <c r="BY92" s="47" t="n">
        <f aca="true">IF(BY93&lt;ASSUMPTIONS!$C$19,ABS(ASSUMPTIONS!$C$20*(OFFSET(BY84,0,-2))*1.1),0)</f>
        <v>0</v>
      </c>
      <c r="BZ92" s="47" t="n">
        <f aca="true">IF(BZ93&lt;ASSUMPTIONS!$C$19,ABS(ASSUMPTIONS!$C$20*(OFFSET(BZ84,0,-2))*1.1),0)</f>
        <v>419.27193</v>
      </c>
      <c r="CA92" s="47" t="n">
        <f aca="true">IF(CA93&lt;ASSUMPTIONS!$C$19,ABS(ASSUMPTIONS!$C$20*(OFFSET(CA84,0,-2))*1.1),0)</f>
        <v>0</v>
      </c>
      <c r="CB92" s="47" t="n">
        <f aca="true">IF(CB93&lt;ASSUMPTIONS!$C$19,ABS(ASSUMPTIONS!$C$20*(OFFSET(CB84,0,-2))*1.1),0)</f>
        <v>0</v>
      </c>
      <c r="CC92" s="47" t="n">
        <f aca="true">IF(CC93&lt;ASSUMPTIONS!$C$19,ABS(ASSUMPTIONS!$C$20*(OFFSET(CC84,0,-2))*1.1),0)</f>
        <v>0</v>
      </c>
      <c r="CD92" s="47" t="n">
        <f aca="true">IF(CD93&lt;ASSUMPTIONS!$C$19,ABS(ASSUMPTIONS!$C$20*(OFFSET(CD84,0,-2))*1.1),0)</f>
        <v>0</v>
      </c>
      <c r="CE92" s="47" t="n">
        <f aca="true">IF(CE93&lt;ASSUMPTIONS!$C$19,ABS(ASSUMPTIONS!$C$20*(OFFSET(CE84,0,-2))*1.1),0)</f>
        <v>0</v>
      </c>
      <c r="CF92" s="47" t="n">
        <f aca="true">IF(CF93&lt;ASSUMPTIONS!$C$19,ABS(ASSUMPTIONS!$C$20*(OFFSET(CF84,0,-2))*1.1),0)</f>
        <v>0</v>
      </c>
      <c r="CG92" s="47" t="n">
        <f aca="true">IF(CG93&lt;ASSUMPTIONS!$C$19,ABS(ASSUMPTIONS!$C$20*(OFFSET(CG84,0,-2))*1.1),0)</f>
        <v>482.33493</v>
      </c>
      <c r="CH92" s="47" t="n">
        <f aca="true">IF(CH93&lt;ASSUMPTIONS!$C$19,ABS(ASSUMPTIONS!$C$20*(OFFSET(CH84,0,-2))*1.1),0)</f>
        <v>0</v>
      </c>
      <c r="CI92" s="47" t="n">
        <f aca="true">IF(CI93&lt;ASSUMPTIONS!$C$19,ABS(ASSUMPTIONS!$C$20*(OFFSET(CI84,0,-2))*1.1),0)</f>
        <v>0</v>
      </c>
      <c r="CJ92" s="47" t="n">
        <f aca="true">IF(CJ93&lt;ASSUMPTIONS!$C$19,ABS(ASSUMPTIONS!$C$20*(OFFSET(CJ84,0,-2))*1.1),0)</f>
        <v>0</v>
      </c>
      <c r="CK92" s="47" t="n">
        <f aca="true">IF(CK93&lt;ASSUMPTIONS!$C$19,ABS(ASSUMPTIONS!$C$20*(OFFSET(CK84,0,-2))*1.1),0)</f>
        <v>0</v>
      </c>
      <c r="CL92" s="47" t="n">
        <f aca="true">IF(CL93&lt;ASSUMPTIONS!$C$19,ABS(ASSUMPTIONS!$C$20*(OFFSET(CL84,0,-2))*1.1),0)</f>
        <v>0</v>
      </c>
      <c r="CM92" s="47" t="n">
        <f aca="true">IF(CM93&lt;ASSUMPTIONS!$C$19,ABS(ASSUMPTIONS!$C$20*(OFFSET(CM84,0,-2))*1.1),0)</f>
        <v>0</v>
      </c>
      <c r="CN92" s="47" t="n">
        <f aca="true">IF(CN93&lt;ASSUMPTIONS!$C$19,ABS(ASSUMPTIONS!$C$20*(OFFSET(CN84,0,-2))*1.1),0)</f>
        <v>545.39793</v>
      </c>
      <c r="CO92" s="47" t="n">
        <f aca="true">IF(CO93&lt;ASSUMPTIONS!$C$19,ABS(ASSUMPTIONS!$C$20*(OFFSET(CO84,0,-2))*1.1),0)</f>
        <v>0</v>
      </c>
      <c r="CP92" s="47" t="n">
        <f aca="true">IF(CP93&lt;ASSUMPTIONS!$C$19,ABS(ASSUMPTIONS!$C$20*(OFFSET(CP84,0,-2))*1.1),0)</f>
        <v>0</v>
      </c>
      <c r="CQ92" s="47" t="n">
        <f aca="true">IF(CQ93&lt;ASSUMPTIONS!$C$19,ABS(ASSUMPTIONS!$C$20*(OFFSET(CQ84,0,-2))*1.1),0)</f>
        <v>0</v>
      </c>
      <c r="CR92" s="47" t="n">
        <f aca="true">IF(CR93&lt;ASSUMPTIONS!$C$19,ABS(ASSUMPTIONS!$C$20*(OFFSET(CR84,0,-2))*1.1),0)</f>
        <v>0</v>
      </c>
      <c r="CS92" s="47" t="n">
        <f aca="true">IF(CS93&lt;ASSUMPTIONS!$C$19,ABS(ASSUMPTIONS!$C$20*(OFFSET(CS84,0,-2))*1.1),0)</f>
        <v>0</v>
      </c>
      <c r="CT92" s="47" t="n">
        <f aca="true">IF(CT93&lt;ASSUMPTIONS!$C$19,ABS(ASSUMPTIONS!$C$20*(OFFSET(CT84,0,-2))*1.1),0)</f>
        <v>599.45193</v>
      </c>
      <c r="CU92" s="47" t="n">
        <f aca="true">IF(CU93&lt;ASSUMPTIONS!$C$19,ABS(ASSUMPTIONS!$C$20*(OFFSET(CU84,0,-2))*1.1),0)</f>
        <v>0</v>
      </c>
      <c r="CV92" s="47" t="n">
        <f aca="true">IF(CV93&lt;ASSUMPTIONS!$C$19,ABS(ASSUMPTIONS!$C$20*(OFFSET(CV84,0,-2))*1.1),0)</f>
        <v>0</v>
      </c>
      <c r="CW92" s="47" t="n">
        <f aca="true">IF(CW93&lt;ASSUMPTIONS!$C$19,ABS(ASSUMPTIONS!$C$20*(OFFSET(CW84,0,-2))*1.1),0)</f>
        <v>0</v>
      </c>
    </row>
    <row r="93" customFormat="false" ht="17" hidden="false" customHeight="false" outlineLevel="0" collapsed="false">
      <c r="B93" s="23"/>
      <c r="C93" s="23" t="s">
        <v>130</v>
      </c>
      <c r="D93" s="23"/>
      <c r="F93" s="39" t="n">
        <f aca="false">ROUNDDOWN(F89/-F84,0)</f>
        <v>26</v>
      </c>
      <c r="G93" s="39" t="n">
        <f aca="false">IF(F84&lt;0,ROUNDDOWN(F89/-F84,0),36)</f>
        <v>26</v>
      </c>
      <c r="H93" s="39" t="n">
        <f aca="false">IF(G84&lt;0,ROUNDDOWN(G89/-G84,0),36)</f>
        <v>24</v>
      </c>
      <c r="I93" s="39" t="n">
        <f aca="false">IF(H84&lt;0,ROUNDDOWN(H89/-H84,0),36)</f>
        <v>23</v>
      </c>
      <c r="J93" s="39" t="n">
        <f aca="false">IF(I84&lt;0,ROUNDDOWN(I89/-I84,0),36)</f>
        <v>21</v>
      </c>
      <c r="K93" s="39" t="n">
        <f aca="false">IF(J84&lt;0,ROUNDDOWN(J89/-J84,0),36)</f>
        <v>19</v>
      </c>
      <c r="L93" s="39" t="n">
        <f aca="false">IF(K84&lt;0,ROUNDDOWN(K89/-K84,0),36)</f>
        <v>20</v>
      </c>
      <c r="M93" s="39" t="n">
        <f aca="false">IF(L84&lt;0,ROUNDDOWN(L89/-L84,0),36)</f>
        <v>18</v>
      </c>
      <c r="N93" s="39" t="n">
        <f aca="false">IF(M84&lt;0,ROUNDDOWN(M89/-M84,0),36)</f>
        <v>17</v>
      </c>
      <c r="O93" s="39" t="n">
        <f aca="false">IF(N84&lt;0,ROUNDDOWN(N89/-N84,0),36)</f>
        <v>16</v>
      </c>
      <c r="P93" s="39" t="n">
        <f aca="false">IF(O84&lt;0,ROUNDDOWN(O89/-O84,0),36)</f>
        <v>12</v>
      </c>
      <c r="Q93" s="39" t="n">
        <f aca="false">IF(P84&lt;0,ROUNDDOWN(P89/-P84,0),36)</f>
        <v>20</v>
      </c>
      <c r="R93" s="39" t="n">
        <f aca="false">IF(Q84&lt;0,ROUNDDOWN(Q89/-Q84,0),36)</f>
        <v>18</v>
      </c>
      <c r="S93" s="39" t="n">
        <f aca="false">IF(R84&lt;0,ROUNDDOWN(R89/-R84,0),36)</f>
        <v>17</v>
      </c>
      <c r="T93" s="39" t="n">
        <f aca="false">IF(S84&lt;0,ROUNDDOWN(S89/-S84,0),36)</f>
        <v>16</v>
      </c>
      <c r="U93" s="39" t="n">
        <f aca="false">IF(T84&lt;0,ROUNDDOWN(T89/-T84,0),36)</f>
        <v>15</v>
      </c>
      <c r="V93" s="39" t="n">
        <f aca="false">IF(U84&lt;0,ROUNDDOWN(U89/-U84,0),36)</f>
        <v>13</v>
      </c>
      <c r="W93" s="39" t="n">
        <f aca="false">IF(V84&lt;0,ROUNDDOWN(V89/-V84,0),36)</f>
        <v>12</v>
      </c>
      <c r="X93" s="39" t="n">
        <f aca="false">IF(W84&lt;0,ROUNDDOWN(W89/-W84,0),36)</f>
        <v>11</v>
      </c>
      <c r="Y93" s="39" t="n">
        <f aca="false">IF(X84&lt;0,ROUNDDOWN(X89/-X84,0),36)</f>
        <v>10</v>
      </c>
      <c r="Z93" s="39" t="n">
        <f aca="false">IF(Y84&lt;0,ROUNDDOWN(Y89/-Y84,0),36)</f>
        <v>9</v>
      </c>
      <c r="AA93" s="39" t="n">
        <f aca="false">IF(Z84&lt;0,ROUNDDOWN(Z89/-Z84,0),36)</f>
        <v>8</v>
      </c>
      <c r="AB93" s="39" t="n">
        <f aca="false">IF(AA84&lt;0,ROUNDDOWN(AA89/-AA84,0),36)</f>
        <v>7</v>
      </c>
      <c r="AC93" s="39" t="n">
        <f aca="false">IF(AB84&lt;0,ROUNDDOWN(AB89/-AB84,0),36)</f>
        <v>6</v>
      </c>
      <c r="AD93" s="39" t="n">
        <f aca="false">IF(AC84&lt;0,ROUNDDOWN(AC89/-AC84,0),36)</f>
        <v>5</v>
      </c>
      <c r="AE93" s="39" t="n">
        <f aca="false">IF(AD84&lt;0,ROUNDDOWN(AD89/-AD84,0),36)</f>
        <v>4</v>
      </c>
      <c r="AF93" s="39" t="n">
        <f aca="false">IF(AE84&lt;0,ROUNDDOWN(AE89/-AE84,0),36)</f>
        <v>2</v>
      </c>
      <c r="AG93" s="39" t="n">
        <f aca="false">IF(AF84&lt;0,ROUNDDOWN(AF89/-AF84,0),36)</f>
        <v>9</v>
      </c>
      <c r="AH93" s="39" t="n">
        <f aca="false">IF(AG84&lt;0,ROUNDDOWN(AG89/-AG84,0),36)</f>
        <v>8</v>
      </c>
      <c r="AI93" s="39" t="n">
        <f aca="false">IF(AH84&lt;0,ROUNDDOWN(AH89/-AH84,0),36)</f>
        <v>7</v>
      </c>
      <c r="AJ93" s="39" t="n">
        <f aca="false">IF(AI84&lt;0,ROUNDDOWN(AI89/-AI84,0),36)</f>
        <v>6</v>
      </c>
      <c r="AK93" s="39" t="n">
        <f aca="false">IF(AJ84&lt;0,ROUNDDOWN(AJ89/-AJ84,0),36)</f>
        <v>13</v>
      </c>
      <c r="AL93" s="39" t="n">
        <f aca="false">IF(AK84&lt;0,ROUNDDOWN(AK89/-AK84,0),36)</f>
        <v>10</v>
      </c>
      <c r="AM93" s="39" t="n">
        <f aca="false">IF(AL84&lt;0,ROUNDDOWN(AL89/-AL84,0),36)</f>
        <v>8</v>
      </c>
      <c r="AN93" s="39" t="n">
        <f aca="false">IF(AM84&lt;0,ROUNDDOWN(AM89/-AM84,0),36)</f>
        <v>6</v>
      </c>
      <c r="AO93" s="39" t="n">
        <f aca="false">IF(AN84&lt;0,ROUNDDOWN(AN89/-AN84,0),36)</f>
        <v>4</v>
      </c>
      <c r="AP93" s="39" t="n">
        <f aca="false">IF(AO84&lt;0,ROUNDDOWN(AO89/-AO84,0),36)</f>
        <v>3</v>
      </c>
      <c r="AQ93" s="39" t="n">
        <f aca="false">IF(AP84&lt;0,ROUNDDOWN(AP89/-AP84,0),36)</f>
        <v>2</v>
      </c>
      <c r="AR93" s="39" t="n">
        <f aca="false">IF(AQ84&lt;0,ROUNDDOWN(AQ89/-AQ84,0),36)</f>
        <v>7</v>
      </c>
      <c r="AS93" s="39" t="n">
        <f aca="false">IF(AR84&lt;0,ROUNDDOWN(AR89/-AR84,0),36)</f>
        <v>6</v>
      </c>
      <c r="AT93" s="39" t="n">
        <f aca="false">IF(AS84&lt;0,ROUNDDOWN(AS89/-AS84,0),36)</f>
        <v>4</v>
      </c>
      <c r="AU93" s="39" t="n">
        <f aca="false">IF(AT84&lt;0,ROUNDDOWN(AT89/-AT84,0),36)</f>
        <v>3</v>
      </c>
      <c r="AV93" s="39" t="n">
        <f aca="false">IF(AU84&lt;0,ROUNDDOWN(AU89/-AU84,0),36)</f>
        <v>2</v>
      </c>
      <c r="AW93" s="39" t="n">
        <f aca="false">IF(AV84&lt;0,ROUNDDOWN(AV89/-AV84,0),36)</f>
        <v>7</v>
      </c>
      <c r="AX93" s="39" t="n">
        <f aca="false">IF(AW84&lt;0,ROUNDDOWN(AW89/-AW84,0),36)</f>
        <v>6</v>
      </c>
      <c r="AY93" s="39" t="n">
        <f aca="false">IF(AX84&lt;0,ROUNDDOWN(AX89/-AX84,0),36)</f>
        <v>5</v>
      </c>
      <c r="AZ93" s="39" t="n">
        <f aca="false">IF(AY84&lt;0,ROUNDDOWN(AY89/-AY84,0),36)</f>
        <v>3</v>
      </c>
      <c r="BA93" s="39" t="n">
        <f aca="false">IF(AZ84&lt;0,ROUNDDOWN(AZ89/-AZ84,0),36)</f>
        <v>2</v>
      </c>
      <c r="BB93" s="39" t="n">
        <f aca="false">IF(BA84&lt;0,ROUNDDOWN(BA89/-BA84,0),36)</f>
        <v>8</v>
      </c>
      <c r="BC93" s="39" t="n">
        <f aca="false">IF(BB84&lt;0,ROUNDDOWN(BB89/-BB84,0),36)</f>
        <v>7</v>
      </c>
      <c r="BD93" s="39" t="n">
        <f aca="false">IF(BC84&lt;0,ROUNDDOWN(BC89/-BC84,0),36)</f>
        <v>6</v>
      </c>
      <c r="BE93" s="39" t="n">
        <f aca="false">IF(BD84&lt;0,ROUNDDOWN(BD89/-BD84,0),36)</f>
        <v>4</v>
      </c>
      <c r="BF93" s="39" t="n">
        <f aca="false">IF(BE84&lt;0,ROUNDDOWN(BE89/-BE84,0),36)</f>
        <v>3</v>
      </c>
      <c r="BG93" s="39" t="n">
        <f aca="false">IF(BF84&lt;0,ROUNDDOWN(BF89/-BF84,0),36)</f>
        <v>2</v>
      </c>
      <c r="BH93" s="39" t="n">
        <f aca="false">IF(BG84&lt;0,ROUNDDOWN(BG89/-BG84,0),36)</f>
        <v>8</v>
      </c>
      <c r="BI93" s="39" t="n">
        <f aca="false">IF(BH84&lt;0,ROUNDDOWN(BH89/-BH84,0),36)</f>
        <v>7</v>
      </c>
      <c r="BJ93" s="39" t="n">
        <f aca="false">IF(BI84&lt;0,ROUNDDOWN(BI89/-BI84,0),36)</f>
        <v>6</v>
      </c>
      <c r="BK93" s="39" t="n">
        <f aca="false">IF(BJ84&lt;0,ROUNDDOWN(BJ89/-BJ84,0),36)</f>
        <v>4</v>
      </c>
      <c r="BL93" s="39" t="n">
        <f aca="false">IF(BK84&lt;0,ROUNDDOWN(BK89/-BK84,0),36)</f>
        <v>3</v>
      </c>
      <c r="BM93" s="39" t="n">
        <f aca="false">IF(BL84&lt;0,ROUNDDOWN(BL89/-BL84,0),36)</f>
        <v>2</v>
      </c>
      <c r="BN93" s="39" t="n">
        <f aca="false">IF(BM84&lt;0,ROUNDDOWN(BM89/-BM84,0),36)</f>
        <v>8</v>
      </c>
      <c r="BO93" s="39" t="n">
        <f aca="false">IF(BN84&lt;0,ROUNDDOWN(BN89/-BN84,0),36)</f>
        <v>7</v>
      </c>
      <c r="BP93" s="39" t="n">
        <f aca="false">IF(BO84&lt;0,ROUNDDOWN(BO89/-BO84,0),36)</f>
        <v>6</v>
      </c>
      <c r="BQ93" s="39" t="n">
        <f aca="false">IF(BP84&lt;0,ROUNDDOWN(BP89/-BP84,0),36)</f>
        <v>5</v>
      </c>
      <c r="BR93" s="39" t="n">
        <f aca="false">IF(BQ84&lt;0,ROUNDDOWN(BQ89/-BQ84,0),36)</f>
        <v>4</v>
      </c>
      <c r="BS93" s="39" t="n">
        <f aca="false">IF(BR84&lt;0,ROUNDDOWN(BR89/-BR84,0),36)</f>
        <v>3</v>
      </c>
      <c r="BT93" s="39" t="n">
        <f aca="false">IF(BS84&lt;0,ROUNDDOWN(BS89/-BS84,0),36)</f>
        <v>1</v>
      </c>
      <c r="BU93" s="39" t="n">
        <f aca="false">IF(BT84&lt;0,ROUNDDOWN(BT89/-BT84,0),36)</f>
        <v>8</v>
      </c>
      <c r="BV93" s="39" t="n">
        <f aca="false">IF(BU84&lt;0,ROUNDDOWN(BU89/-BU84,0),36)</f>
        <v>7</v>
      </c>
      <c r="BW93" s="39" t="n">
        <f aca="false">IF(BV84&lt;0,ROUNDDOWN(BV89/-BV84,0),36)</f>
        <v>5</v>
      </c>
      <c r="BX93" s="39" t="n">
        <f aca="false">IF(BW84&lt;0,ROUNDDOWN(BW89/-BW84,0),36)</f>
        <v>4</v>
      </c>
      <c r="BY93" s="39" t="n">
        <f aca="false">IF(BX84&lt;0,ROUNDDOWN(BX89/-BX84,0),36)</f>
        <v>3</v>
      </c>
      <c r="BZ93" s="39" t="n">
        <f aca="false">IF(BY84&lt;0,ROUNDDOWN(BY89/-BY84,0),36)</f>
        <v>2</v>
      </c>
      <c r="CA93" s="39" t="n">
        <f aca="false">IF(BZ84&lt;0,ROUNDDOWN(BZ89/-BZ84,0),36)</f>
        <v>8</v>
      </c>
      <c r="CB93" s="39" t="n">
        <f aca="false">IF(CA84&lt;0,ROUNDDOWN(CA89/-CA84,0),36)</f>
        <v>7</v>
      </c>
      <c r="CC93" s="39" t="n">
        <f aca="false">IF(CB84&lt;0,ROUNDDOWN(CB89/-CB84,0),36)</f>
        <v>6</v>
      </c>
      <c r="CD93" s="39" t="n">
        <f aca="false">IF(CC84&lt;0,ROUNDDOWN(CC89/-CC84,0),36)</f>
        <v>5</v>
      </c>
      <c r="CE93" s="39" t="n">
        <f aca="false">IF(CD84&lt;0,ROUNDDOWN(CD89/-CD84,0),36)</f>
        <v>4</v>
      </c>
      <c r="CF93" s="39" t="n">
        <f aca="false">IF(CE84&lt;0,ROUNDDOWN(CE89/-CE84,0),36)</f>
        <v>3</v>
      </c>
      <c r="CG93" s="39" t="n">
        <f aca="false">IF(CF84&lt;0,ROUNDDOWN(CF89/-CF84,0),36)</f>
        <v>2</v>
      </c>
      <c r="CH93" s="39" t="n">
        <f aca="false">IF(CG84&lt;0,ROUNDDOWN(CG89/-CG84,0),36)</f>
        <v>8</v>
      </c>
      <c r="CI93" s="39" t="n">
        <f aca="false">IF(CH84&lt;0,ROUNDDOWN(CH89/-CH84,0),36)</f>
        <v>7</v>
      </c>
      <c r="CJ93" s="39" t="n">
        <f aca="false">IF(CI84&lt;0,ROUNDDOWN(CI89/-CI84,0),36)</f>
        <v>6</v>
      </c>
      <c r="CK93" s="39" t="n">
        <f aca="false">IF(CJ84&lt;0,ROUNDDOWN(CJ89/-CJ84,0),36)</f>
        <v>5</v>
      </c>
      <c r="CL93" s="39" t="n">
        <f aca="false">IF(CK84&lt;0,ROUNDDOWN(CK89/-CK84,0),36)</f>
        <v>4</v>
      </c>
      <c r="CM93" s="39" t="n">
        <f aca="false">IF(CL84&lt;0,ROUNDDOWN(CL89/-CL84,0),36)</f>
        <v>3</v>
      </c>
      <c r="CN93" s="39" t="n">
        <f aca="false">IF(CM84&lt;0,ROUNDDOWN(CM89/-CM84,0),36)</f>
        <v>2</v>
      </c>
      <c r="CO93" s="39" t="n">
        <f aca="false">IF(CN84&lt;0,ROUNDDOWN(CN89/-CN84,0),36)</f>
        <v>8</v>
      </c>
      <c r="CP93" s="39" t="n">
        <f aca="false">IF(CO84&lt;0,ROUNDDOWN(CO89/-CO84,0),36)</f>
        <v>7</v>
      </c>
      <c r="CQ93" s="39" t="n">
        <f aca="false">IF(CP84&lt;0,ROUNDDOWN(CP89/-CP84,0),36)</f>
        <v>6</v>
      </c>
      <c r="CR93" s="39" t="n">
        <f aca="false">IF(CQ84&lt;0,ROUNDDOWN(CQ89/-CQ84,0),36)</f>
        <v>5</v>
      </c>
      <c r="CS93" s="39" t="n">
        <f aca="false">IF(CR84&lt;0,ROUNDDOWN(CR89/-CR84,0),36)</f>
        <v>4</v>
      </c>
      <c r="CT93" s="39" t="n">
        <f aca="false">IF(CS84&lt;0,ROUNDDOWN(CS89/-CS84,0),36)</f>
        <v>2</v>
      </c>
      <c r="CU93" s="39" t="n">
        <f aca="false">IF(CT84&lt;0,ROUNDDOWN(CT89/-CT84,0),36)</f>
        <v>9</v>
      </c>
      <c r="CV93" s="39" t="n">
        <f aca="false">IF(CU84&lt;0,ROUNDDOWN(CU89/-CU84,0),36)</f>
        <v>8</v>
      </c>
      <c r="CW93" s="39" t="n">
        <f aca="false">IF(CV84&lt;0,ROUNDDOWN(CV89/-CV84,0),36)</f>
        <v>7</v>
      </c>
    </row>
    <row r="94" customFormat="false" ht="17" hidden="false" customHeight="false" outlineLevel="0" collapsed="false">
      <c r="R94" s="48"/>
      <c r="S94" s="72"/>
      <c r="T94" s="48"/>
      <c r="V94" s="48"/>
    </row>
    <row r="95" customFormat="false" ht="17" hidden="false" customHeight="false" outlineLevel="0" collapsed="false">
      <c r="R95" s="48"/>
    </row>
    <row r="96" customFormat="false" ht="17" hidden="false" customHeight="false" outlineLevel="0" collapsed="false">
      <c r="A96" s="0" t="s">
        <v>104</v>
      </c>
      <c r="B96" s="50" t="s">
        <v>187</v>
      </c>
      <c r="C96" s="50"/>
      <c r="D96" s="50"/>
      <c r="E96" s="33" t="n">
        <f aca="false">E$7</f>
        <v>44378</v>
      </c>
      <c r="F96" s="33" t="n">
        <f aca="false">F$7</f>
        <v>44409</v>
      </c>
      <c r="G96" s="33" t="n">
        <f aca="false">G$7</f>
        <v>44440</v>
      </c>
      <c r="H96" s="33" t="n">
        <f aca="false">H$7</f>
        <v>44470</v>
      </c>
      <c r="I96" s="33" t="n">
        <f aca="false">I$7</f>
        <v>44501</v>
      </c>
      <c r="J96" s="33" t="n">
        <f aca="false">J$7</f>
        <v>44531</v>
      </c>
      <c r="K96" s="33" t="n">
        <f aca="false">K$7</f>
        <v>44562</v>
      </c>
      <c r="L96" s="33" t="n">
        <f aca="false">L$7</f>
        <v>44593</v>
      </c>
      <c r="M96" s="33" t="n">
        <f aca="false">M$7</f>
        <v>44621</v>
      </c>
      <c r="N96" s="33" t="n">
        <f aca="false">N$7</f>
        <v>44652</v>
      </c>
      <c r="O96" s="33" t="n">
        <f aca="false">O$7</f>
        <v>44682</v>
      </c>
      <c r="P96" s="33" t="n">
        <f aca="false">P$7</f>
        <v>44713</v>
      </c>
      <c r="Q96" s="33" t="n">
        <f aca="false">Q$7</f>
        <v>44743</v>
      </c>
      <c r="R96" s="33" t="n">
        <f aca="false">R$7</f>
        <v>44774</v>
      </c>
      <c r="S96" s="33" t="n">
        <f aca="false">S$7</f>
        <v>44805</v>
      </c>
      <c r="T96" s="33" t="n">
        <f aca="false">T$7</f>
        <v>44835</v>
      </c>
      <c r="U96" s="33" t="n">
        <f aca="false">U$7</f>
        <v>44866</v>
      </c>
      <c r="V96" s="33" t="n">
        <f aca="false">V$7</f>
        <v>44896</v>
      </c>
      <c r="W96" s="33" t="n">
        <f aca="false">W$7</f>
        <v>44927</v>
      </c>
      <c r="X96" s="33" t="n">
        <f aca="false">X$7</f>
        <v>44958</v>
      </c>
      <c r="Y96" s="33" t="n">
        <f aca="false">Y$7</f>
        <v>44986</v>
      </c>
      <c r="Z96" s="33" t="n">
        <f aca="false">Z$7</f>
        <v>45017</v>
      </c>
      <c r="AA96" s="33" t="n">
        <f aca="false">AA$7</f>
        <v>45047</v>
      </c>
      <c r="AB96" s="33" t="n">
        <f aca="false">AB$7</f>
        <v>45078</v>
      </c>
      <c r="AC96" s="33" t="n">
        <f aca="false">AC$7</f>
        <v>45108</v>
      </c>
      <c r="AD96" s="33" t="n">
        <f aca="false">AD$7</f>
        <v>45139</v>
      </c>
      <c r="AE96" s="33" t="n">
        <f aca="false">AE$7</f>
        <v>45170</v>
      </c>
      <c r="AF96" s="33" t="n">
        <f aca="false">AF$7</f>
        <v>45200</v>
      </c>
      <c r="AG96" s="33" t="n">
        <f aca="false">AG$7</f>
        <v>45231</v>
      </c>
      <c r="AH96" s="33" t="n">
        <f aca="false">AH$7</f>
        <v>45261</v>
      </c>
      <c r="AI96" s="33" t="n">
        <f aca="false">AI$7</f>
        <v>45292</v>
      </c>
      <c r="AJ96" s="33" t="n">
        <f aca="false">AJ$7</f>
        <v>45323</v>
      </c>
      <c r="AK96" s="33" t="n">
        <f aca="false">AK$7</f>
        <v>45352</v>
      </c>
      <c r="AL96" s="33" t="n">
        <f aca="false">AL$7</f>
        <v>45383</v>
      </c>
      <c r="AM96" s="33" t="n">
        <f aca="false">AM$7</f>
        <v>45413</v>
      </c>
      <c r="AN96" s="33" t="n">
        <f aca="false">AN$7</f>
        <v>45444</v>
      </c>
      <c r="AO96" s="33" t="n">
        <f aca="false">AO$7</f>
        <v>45474</v>
      </c>
      <c r="AP96" s="33" t="n">
        <f aca="false">AP$7</f>
        <v>45505</v>
      </c>
      <c r="AQ96" s="33" t="n">
        <f aca="false">AQ$7</f>
        <v>45536</v>
      </c>
      <c r="AR96" s="33" t="n">
        <f aca="false">AR$7</f>
        <v>45566</v>
      </c>
      <c r="AS96" s="33" t="n">
        <f aca="false">AS$7</f>
        <v>45597</v>
      </c>
      <c r="AT96" s="33" t="n">
        <f aca="false">AT$7</f>
        <v>45627</v>
      </c>
      <c r="AU96" s="33" t="n">
        <f aca="false">AU$7</f>
        <v>45658</v>
      </c>
      <c r="AV96" s="33" t="n">
        <f aca="false">AV$7</f>
        <v>45689</v>
      </c>
      <c r="AW96" s="33" t="n">
        <f aca="false">AW$7</f>
        <v>45717</v>
      </c>
      <c r="AX96" s="33" t="n">
        <f aca="false">AX$7</f>
        <v>45748</v>
      </c>
      <c r="AY96" s="33" t="n">
        <f aca="false">AY$7</f>
        <v>45778</v>
      </c>
      <c r="AZ96" s="33" t="n">
        <f aca="false">AZ$7</f>
        <v>45809</v>
      </c>
      <c r="BA96" s="33" t="n">
        <f aca="false">BA$7</f>
        <v>45839</v>
      </c>
      <c r="BB96" s="33" t="n">
        <f aca="false">BB$7</f>
        <v>45870</v>
      </c>
      <c r="BC96" s="33" t="n">
        <f aca="false">BC$7</f>
        <v>45901</v>
      </c>
      <c r="BD96" s="33" t="n">
        <f aca="false">BD$7</f>
        <v>45931</v>
      </c>
      <c r="BE96" s="33" t="n">
        <f aca="false">BE$7</f>
        <v>45962</v>
      </c>
      <c r="BF96" s="33" t="n">
        <f aca="false">BF$7</f>
        <v>45992</v>
      </c>
      <c r="BG96" s="33" t="n">
        <f aca="false">BG$7</f>
        <v>46023</v>
      </c>
      <c r="BH96" s="33" t="n">
        <f aca="false">BH$7</f>
        <v>46054</v>
      </c>
      <c r="BI96" s="33" t="n">
        <f aca="false">BI$7</f>
        <v>46082</v>
      </c>
      <c r="BJ96" s="33" t="n">
        <f aca="false">BJ$7</f>
        <v>46113</v>
      </c>
      <c r="BK96" s="33" t="n">
        <f aca="false">BK$7</f>
        <v>46143</v>
      </c>
      <c r="BL96" s="33" t="n">
        <f aca="false">BL$7</f>
        <v>46174</v>
      </c>
      <c r="BM96" s="33" t="n">
        <f aca="false">BM$7</f>
        <v>46204</v>
      </c>
      <c r="BN96" s="33" t="n">
        <f aca="false">BN$7</f>
        <v>46235</v>
      </c>
      <c r="BO96" s="33" t="n">
        <f aca="false">BO$7</f>
        <v>46266</v>
      </c>
      <c r="BP96" s="33" t="n">
        <f aca="false">BP$7</f>
        <v>46296</v>
      </c>
      <c r="BQ96" s="33" t="n">
        <f aca="false">BQ$7</f>
        <v>46327</v>
      </c>
      <c r="BR96" s="33" t="n">
        <f aca="false">BR$7</f>
        <v>46357</v>
      </c>
      <c r="BS96" s="33" t="n">
        <f aca="false">BS$7</f>
        <v>46388</v>
      </c>
      <c r="BT96" s="33" t="n">
        <f aca="false">BT$7</f>
        <v>46419</v>
      </c>
      <c r="BU96" s="33" t="n">
        <f aca="false">BU$7</f>
        <v>46447</v>
      </c>
      <c r="BV96" s="33" t="n">
        <f aca="false">BV$7</f>
        <v>46478</v>
      </c>
      <c r="BW96" s="33" t="n">
        <f aca="false">BW$7</f>
        <v>46508</v>
      </c>
      <c r="BX96" s="33" t="n">
        <f aca="false">BX$7</f>
        <v>46539</v>
      </c>
      <c r="BY96" s="33" t="n">
        <f aca="false">BY$7</f>
        <v>46569</v>
      </c>
      <c r="BZ96" s="33" t="n">
        <f aca="false">BZ$7</f>
        <v>46600</v>
      </c>
      <c r="CA96" s="33" t="n">
        <f aca="false">CA$7</f>
        <v>46631</v>
      </c>
      <c r="CB96" s="33" t="n">
        <f aca="false">CB$7</f>
        <v>46661</v>
      </c>
      <c r="CC96" s="33" t="n">
        <f aca="false">CC$7</f>
        <v>46692</v>
      </c>
      <c r="CD96" s="33" t="n">
        <f aca="false">CD$7</f>
        <v>46722</v>
      </c>
      <c r="CE96" s="33" t="n">
        <f aca="false">CE$7</f>
        <v>46753</v>
      </c>
      <c r="CF96" s="33" t="n">
        <f aca="false">CF$7</f>
        <v>46784</v>
      </c>
      <c r="CG96" s="33" t="n">
        <f aca="false">CG$7</f>
        <v>46813</v>
      </c>
      <c r="CH96" s="33" t="n">
        <f aca="false">CH$7</f>
        <v>46844</v>
      </c>
      <c r="CI96" s="33" t="n">
        <f aca="false">CI$7</f>
        <v>46874</v>
      </c>
      <c r="CJ96" s="33" t="n">
        <f aca="false">CJ$7</f>
        <v>46905</v>
      </c>
      <c r="CK96" s="33" t="n">
        <f aca="false">CK$7</f>
        <v>46935</v>
      </c>
      <c r="CL96" s="33" t="n">
        <f aca="false">CL$7</f>
        <v>46966</v>
      </c>
      <c r="CM96" s="33" t="n">
        <f aca="false">CM$7</f>
        <v>46997</v>
      </c>
      <c r="CN96" s="33" t="n">
        <f aca="false">CN$7</f>
        <v>47027</v>
      </c>
      <c r="CO96" s="33" t="n">
        <f aca="false">CO$7</f>
        <v>47058</v>
      </c>
      <c r="CP96" s="33" t="n">
        <f aca="false">CP$7</f>
        <v>47088</v>
      </c>
      <c r="CQ96" s="33" t="n">
        <f aca="false">CQ$7</f>
        <v>47119</v>
      </c>
      <c r="CR96" s="33" t="n">
        <f aca="false">CR$7</f>
        <v>47150</v>
      </c>
      <c r="CS96" s="33" t="n">
        <f aca="false">CS$7</f>
        <v>47178</v>
      </c>
      <c r="CT96" s="33" t="n">
        <f aca="false">CT$7</f>
        <v>47209</v>
      </c>
      <c r="CU96" s="33" t="n">
        <f aca="false">CU$7</f>
        <v>47239</v>
      </c>
      <c r="CV96" s="33" t="n">
        <f aca="false">CV$7</f>
        <v>47270</v>
      </c>
      <c r="CW96" s="33" t="n">
        <f aca="false">CW$7</f>
        <v>47300</v>
      </c>
    </row>
    <row r="97" customFormat="false" ht="17" hidden="false" customHeight="false" outlineLevel="0" collapsed="false">
      <c r="C97" s="23" t="s">
        <v>188</v>
      </c>
      <c r="D97" s="23"/>
      <c r="F97" s="15" t="n">
        <f aca="false">ROUND(F39/F98,0)</f>
        <v>7</v>
      </c>
      <c r="G97" s="15" t="n">
        <f aca="false">ROUND(G39/G98,0)</f>
        <v>13</v>
      </c>
      <c r="H97" s="15" t="n">
        <f aca="false">ROUND(H39/H98,0)</f>
        <v>13</v>
      </c>
      <c r="I97" s="15" t="n">
        <f aca="false">ROUND(I39/I98,0)</f>
        <v>13</v>
      </c>
      <c r="J97" s="15" t="n">
        <f aca="false">ROUND(J39/J98,0)</f>
        <v>13</v>
      </c>
      <c r="K97" s="15" t="n">
        <f aca="false">ROUND(K39/K98,0)</f>
        <v>13</v>
      </c>
      <c r="L97" s="15" t="n">
        <f aca="false">ROUND(L39/L98,0)</f>
        <v>13</v>
      </c>
      <c r="M97" s="15" t="n">
        <f aca="false">ROUND(M39/M98,0)</f>
        <v>13</v>
      </c>
      <c r="N97" s="15" t="n">
        <f aca="false">ROUND(N39/N98,0)</f>
        <v>13</v>
      </c>
      <c r="O97" s="15" t="n">
        <f aca="false">ROUND(O39/O98,0)</f>
        <v>13</v>
      </c>
      <c r="P97" s="15" t="n">
        <f aca="false">ROUND(P39/P98,0)</f>
        <v>13</v>
      </c>
      <c r="Q97" s="15" t="n">
        <f aca="false">ROUND(Q39/Q98,0)</f>
        <v>13</v>
      </c>
      <c r="R97" s="15" t="n">
        <f aca="false">ROUND(R39/R98,0)</f>
        <v>13</v>
      </c>
      <c r="S97" s="15" t="n">
        <f aca="false">ROUND(S39/S98,0)</f>
        <v>13</v>
      </c>
      <c r="T97" s="15" t="n">
        <f aca="false">ROUND(T39/T98,0)</f>
        <v>13</v>
      </c>
      <c r="U97" s="15" t="n">
        <f aca="false">ROUND(U39/U98,0)</f>
        <v>13</v>
      </c>
      <c r="V97" s="15" t="n">
        <f aca="false">ROUND(V39/V98,0)</f>
        <v>13</v>
      </c>
      <c r="W97" s="15" t="n">
        <f aca="false">ROUND(W39/W98,0)</f>
        <v>13</v>
      </c>
      <c r="X97" s="15" t="n">
        <f aca="false">ROUND(X39/X98,0)</f>
        <v>13</v>
      </c>
      <c r="Y97" s="15" t="n">
        <f aca="false">ROUND(Y39/Y98,0)</f>
        <v>13</v>
      </c>
      <c r="Z97" s="15" t="n">
        <f aca="false">ROUND(Z39/Z98,0)</f>
        <v>20</v>
      </c>
      <c r="AA97" s="15" t="n">
        <f aca="false">ROUND(AA39/AA98,0)</f>
        <v>20</v>
      </c>
      <c r="AB97" s="15" t="n">
        <f aca="false">ROUND(AB39/AB98,0)</f>
        <v>20</v>
      </c>
      <c r="AC97" s="15" t="n">
        <f aca="false">ROUND(AC39/AC98,0)</f>
        <v>20</v>
      </c>
      <c r="AD97" s="15" t="n">
        <f aca="false">ROUND(AD39/AD98,0)</f>
        <v>20</v>
      </c>
      <c r="AE97" s="15" t="n">
        <f aca="false">ROUND(AE39/AE98,0)</f>
        <v>3</v>
      </c>
      <c r="AF97" s="15" t="n">
        <f aca="false">ROUND(AF39/AF98,0)</f>
        <v>1</v>
      </c>
      <c r="AG97" s="15" t="n">
        <f aca="false">ROUND(AG39/AG98,0)</f>
        <v>1</v>
      </c>
      <c r="AH97" s="15" t="n">
        <f aca="false">ROUND(AH39/AH98,0)</f>
        <v>1</v>
      </c>
      <c r="AI97" s="15" t="n">
        <f aca="false">ROUND(AI39/AI98,0)</f>
        <v>1</v>
      </c>
      <c r="AJ97" s="15" t="n">
        <f aca="false">ROUND(AJ39/AJ98,0)</f>
        <v>1</v>
      </c>
      <c r="AK97" s="15" t="n">
        <f aca="false">ROUND(AK39/AK98,0)</f>
        <v>1</v>
      </c>
      <c r="AL97" s="15" t="n">
        <f aca="false">ROUND(AL39/AL98,0)</f>
        <v>0</v>
      </c>
      <c r="AM97" s="15" t="n">
        <f aca="false">ROUND(AM39/AM98,0)</f>
        <v>0</v>
      </c>
      <c r="AN97" s="15" t="n">
        <f aca="false">ROUND(AN39/AN98,0)</f>
        <v>0</v>
      </c>
      <c r="AO97" s="15" t="n">
        <f aca="false">ROUND(AO39/AO98,0)</f>
        <v>0</v>
      </c>
      <c r="AP97" s="15" t="n">
        <f aca="false">ROUND(AP39/AP98,0)</f>
        <v>0</v>
      </c>
      <c r="AQ97" s="15" t="n">
        <f aca="false">ROUND(AQ39/AQ98,0)</f>
        <v>0</v>
      </c>
      <c r="AR97" s="15" t="n">
        <f aca="false">ROUND(AR39/AR98,0)</f>
        <v>0</v>
      </c>
      <c r="AS97" s="15" t="n">
        <f aca="false">ROUND(AS39/AS98,0)</f>
        <v>0</v>
      </c>
      <c r="AT97" s="15" t="n">
        <f aca="false">ROUND(AT39/AT98,0)</f>
        <v>0</v>
      </c>
      <c r="AU97" s="15" t="n">
        <f aca="false">ROUND(AU39/AU98,0)</f>
        <v>0</v>
      </c>
      <c r="AV97" s="15" t="n">
        <f aca="false">ROUND(AV39/AV98,0)</f>
        <v>0</v>
      </c>
      <c r="AW97" s="15" t="n">
        <f aca="false">ROUND(AW39/AW98,0)</f>
        <v>0</v>
      </c>
      <c r="AX97" s="15" t="n">
        <f aca="false">ROUND(AX39/AX98,0)</f>
        <v>0</v>
      </c>
      <c r="AY97" s="15" t="n">
        <f aca="false">ROUND(AY39/AY98,0)</f>
        <v>0</v>
      </c>
      <c r="AZ97" s="15" t="n">
        <f aca="false">ROUND(AZ39/AZ98,0)</f>
        <v>0</v>
      </c>
      <c r="BA97" s="15" t="n">
        <f aca="false">ROUND(BA39/BA98,0)</f>
        <v>0</v>
      </c>
      <c r="BB97" s="15" t="n">
        <f aca="false">ROUND(BB39/BB98,0)</f>
        <v>0</v>
      </c>
      <c r="BC97" s="15" t="n">
        <f aca="false">ROUND(BC39/BC98,0)</f>
        <v>0</v>
      </c>
      <c r="BD97" s="15" t="n">
        <f aca="false">ROUND(BD39/BD98,0)</f>
        <v>0</v>
      </c>
      <c r="BE97" s="15" t="n">
        <f aca="false">ROUND(BE39/BE98,0)</f>
        <v>0</v>
      </c>
      <c r="BF97" s="15" t="n">
        <f aca="false">ROUND(BF39/BF98,0)</f>
        <v>0</v>
      </c>
      <c r="BG97" s="15" t="n">
        <f aca="false">ROUND(BG39/BG98,0)</f>
        <v>0</v>
      </c>
      <c r="BH97" s="15" t="n">
        <f aca="false">ROUND(BH39/BH98,0)</f>
        <v>0</v>
      </c>
      <c r="BI97" s="15" t="n">
        <f aca="false">ROUND(BI39/BI98,0)</f>
        <v>0</v>
      </c>
      <c r="BJ97" s="15" t="n">
        <f aca="false">ROUND(BJ39/BJ98,0)</f>
        <v>0</v>
      </c>
      <c r="BK97" s="15" t="n">
        <f aca="false">ROUND(BK39/BK98,0)</f>
        <v>0</v>
      </c>
      <c r="BL97" s="15" t="n">
        <f aca="false">ROUND(BL39/BL98,0)</f>
        <v>0</v>
      </c>
      <c r="BM97" s="15" t="n">
        <f aca="false">ROUND(BM39/BM98,0)</f>
        <v>0</v>
      </c>
      <c r="BN97" s="15" t="n">
        <f aca="false">ROUND(BN39/BN98,0)</f>
        <v>0</v>
      </c>
      <c r="BO97" s="15" t="n">
        <f aca="false">ROUND(BO39/BO98,0)</f>
        <v>0</v>
      </c>
      <c r="BP97" s="15" t="n">
        <f aca="false">ROUND(BP39/BP98,0)</f>
        <v>0</v>
      </c>
      <c r="BQ97" s="15" t="n">
        <f aca="false">ROUND(BQ39/BQ98,0)</f>
        <v>0</v>
      </c>
      <c r="BR97" s="15" t="n">
        <f aca="false">ROUND(BR39/BR98,0)</f>
        <v>0</v>
      </c>
      <c r="BS97" s="15" t="n">
        <f aca="false">ROUND(BS39/BS98,0)</f>
        <v>0</v>
      </c>
      <c r="BT97" s="15" t="n">
        <f aca="false">ROUND(BT39/BT98,0)</f>
        <v>0</v>
      </c>
      <c r="BU97" s="15" t="n">
        <f aca="false">ROUND(BU39/BU98,0)</f>
        <v>0</v>
      </c>
      <c r="BV97" s="15" t="n">
        <f aca="false">ROUND(BV39/BV98,0)</f>
        <v>0</v>
      </c>
      <c r="BW97" s="15" t="n">
        <f aca="false">ROUND(BW39/BW98,0)</f>
        <v>0</v>
      </c>
      <c r="BX97" s="15" t="n">
        <f aca="false">ROUND(BX39/BX98,0)</f>
        <v>0</v>
      </c>
      <c r="BY97" s="15" t="n">
        <f aca="false">ROUND(BY39/BY98,0)</f>
        <v>0</v>
      </c>
      <c r="BZ97" s="15" t="n">
        <f aca="false">ROUND(BZ39/BZ98,0)</f>
        <v>0</v>
      </c>
      <c r="CA97" s="15" t="n">
        <f aca="false">ROUND(CA39/CA98,0)</f>
        <v>0</v>
      </c>
      <c r="CB97" s="15" t="n">
        <f aca="false">ROUND(CB39/CB98,0)</f>
        <v>0</v>
      </c>
      <c r="CC97" s="15" t="n">
        <f aca="false">ROUND(CC39/CC98,0)</f>
        <v>0</v>
      </c>
      <c r="CD97" s="15" t="n">
        <f aca="false">ROUND(CD39/CD98,0)</f>
        <v>0</v>
      </c>
      <c r="CE97" s="15" t="n">
        <f aca="false">ROUND(CE39/CE98,0)</f>
        <v>0</v>
      </c>
      <c r="CF97" s="15" t="n">
        <f aca="false">ROUND(CF39/CF98,0)</f>
        <v>0</v>
      </c>
      <c r="CG97" s="15" t="n">
        <f aca="false">ROUND(CG39/CG98,0)</f>
        <v>0</v>
      </c>
      <c r="CH97" s="15" t="n">
        <f aca="false">ROUND(CH39/CH98,0)</f>
        <v>0</v>
      </c>
      <c r="CI97" s="15" t="n">
        <f aca="false">ROUND(CI39/CI98,0)</f>
        <v>0</v>
      </c>
      <c r="CJ97" s="15" t="n">
        <f aca="false">ROUND(CJ39/CJ98,0)</f>
        <v>0</v>
      </c>
      <c r="CK97" s="15" t="n">
        <f aca="false">ROUND(CK39/CK98,0)</f>
        <v>0</v>
      </c>
      <c r="CL97" s="15" t="n">
        <f aca="false">ROUND(CL39/CL98,0)</f>
        <v>0</v>
      </c>
      <c r="CM97" s="15" t="n">
        <f aca="false">ROUND(CM39/CM98,0)</f>
        <v>0</v>
      </c>
      <c r="CN97" s="15" t="n">
        <f aca="false">ROUND(CN39/CN98,0)</f>
        <v>0</v>
      </c>
      <c r="CO97" s="15" t="n">
        <f aca="false">ROUND(CO39/CO98,0)</f>
        <v>0</v>
      </c>
      <c r="CP97" s="15" t="n">
        <f aca="false">ROUND(CP39/CP98,0)</f>
        <v>0</v>
      </c>
      <c r="CQ97" s="15" t="n">
        <f aca="false">ROUND(CQ39/CQ98,0)</f>
        <v>0</v>
      </c>
      <c r="CR97" s="15" t="n">
        <f aca="false">ROUND(CR39/CR98,0)</f>
        <v>0</v>
      </c>
      <c r="CS97" s="15" t="n">
        <f aca="false">ROUND(CS39/CS98,0)</f>
        <v>0</v>
      </c>
      <c r="CT97" s="15" t="n">
        <f aca="false">ROUND(CT39/CT98,0)</f>
        <v>0</v>
      </c>
      <c r="CU97" s="15" t="n">
        <f aca="false">ROUND(CU39/CU98,0)</f>
        <v>0</v>
      </c>
      <c r="CV97" s="15" t="n">
        <f aca="false">ROUND(CV39/CV98,0)</f>
        <v>0</v>
      </c>
      <c r="CW97" s="15" t="n">
        <f aca="false">ROUND(CW39/CW98,0)</f>
        <v>0</v>
      </c>
    </row>
    <row r="98" customFormat="false" ht="17" hidden="false" customHeight="false" outlineLevel="0" collapsed="false">
      <c r="C98" s="0" t="s">
        <v>189</v>
      </c>
      <c r="F98" s="0" t="n">
        <v>0.15</v>
      </c>
      <c r="G98" s="0" t="n">
        <v>0.15</v>
      </c>
      <c r="H98" s="0" t="n">
        <v>0.15</v>
      </c>
      <c r="I98" s="0" t="n">
        <v>0.15</v>
      </c>
      <c r="J98" s="0" t="n">
        <v>0.15</v>
      </c>
      <c r="K98" s="0" t="n">
        <v>0.15</v>
      </c>
      <c r="L98" s="0" t="n">
        <v>0.15</v>
      </c>
      <c r="M98" s="0" t="n">
        <v>0.15</v>
      </c>
      <c r="N98" s="0" t="n">
        <v>0.15</v>
      </c>
      <c r="O98" s="0" t="n">
        <v>0.15</v>
      </c>
      <c r="P98" s="0" t="n">
        <v>0.15</v>
      </c>
      <c r="Q98" s="0" t="n">
        <v>0.15</v>
      </c>
      <c r="R98" s="0" t="n">
        <v>0.15</v>
      </c>
      <c r="S98" s="0" t="n">
        <v>0.15</v>
      </c>
      <c r="T98" s="0" t="n">
        <v>0.15</v>
      </c>
      <c r="U98" s="0" t="n">
        <v>0.15</v>
      </c>
      <c r="V98" s="0" t="n">
        <v>0.15</v>
      </c>
      <c r="W98" s="0" t="n">
        <v>0.15</v>
      </c>
      <c r="X98" s="0" t="n">
        <v>0.15</v>
      </c>
      <c r="Y98" s="0" t="n">
        <v>0.15</v>
      </c>
      <c r="Z98" s="0" t="n">
        <v>0.15</v>
      </c>
      <c r="AA98" s="0" t="n">
        <v>0.15</v>
      </c>
      <c r="AB98" s="0" t="n">
        <v>0.15</v>
      </c>
      <c r="AC98" s="0" t="n">
        <v>0.15</v>
      </c>
      <c r="AD98" s="0" t="n">
        <v>0.15</v>
      </c>
      <c r="AE98" s="0" t="n">
        <v>1.15</v>
      </c>
      <c r="AF98" s="0" t="n">
        <v>2.15</v>
      </c>
      <c r="AG98" s="0" t="n">
        <v>3.15</v>
      </c>
      <c r="AH98" s="0" t="n">
        <v>4.15</v>
      </c>
      <c r="AI98" s="0" t="n">
        <v>5.15</v>
      </c>
      <c r="AJ98" s="0" t="n">
        <v>6.15</v>
      </c>
      <c r="AK98" s="0" t="n">
        <v>7.15</v>
      </c>
      <c r="AL98" s="0" t="n">
        <v>8.15</v>
      </c>
      <c r="AM98" s="0" t="n">
        <v>9.15</v>
      </c>
      <c r="AN98" s="0" t="n">
        <v>10.15</v>
      </c>
      <c r="AO98" s="0" t="n">
        <v>11.15</v>
      </c>
      <c r="AP98" s="0" t="n">
        <v>12.15</v>
      </c>
      <c r="AQ98" s="0" t="n">
        <v>13.15</v>
      </c>
      <c r="AR98" s="0" t="n">
        <v>14.15</v>
      </c>
      <c r="AS98" s="0" t="n">
        <v>15.15</v>
      </c>
      <c r="AT98" s="0" t="n">
        <v>16.15</v>
      </c>
      <c r="AU98" s="0" t="n">
        <v>17.15</v>
      </c>
      <c r="AV98" s="0" t="n">
        <v>18.15</v>
      </c>
      <c r="AW98" s="0" t="n">
        <v>19.15</v>
      </c>
      <c r="AX98" s="0" t="n">
        <v>20.15</v>
      </c>
      <c r="AY98" s="0" t="n">
        <v>21.15</v>
      </c>
      <c r="AZ98" s="0" t="n">
        <v>22.15</v>
      </c>
      <c r="BA98" s="0" t="n">
        <v>23.15</v>
      </c>
      <c r="BB98" s="0" t="n">
        <v>24.15</v>
      </c>
      <c r="BC98" s="0" t="n">
        <v>25.15</v>
      </c>
      <c r="BD98" s="0" t="n">
        <v>26.15</v>
      </c>
      <c r="BE98" s="0" t="n">
        <v>27.15</v>
      </c>
      <c r="BF98" s="0" t="n">
        <v>28.15</v>
      </c>
      <c r="BG98" s="0" t="n">
        <v>29.15</v>
      </c>
      <c r="BH98" s="0" t="n">
        <v>30.15</v>
      </c>
      <c r="BI98" s="0" t="n">
        <v>31.15</v>
      </c>
      <c r="BJ98" s="0" t="n">
        <v>32.15</v>
      </c>
      <c r="BK98" s="0" t="n">
        <v>33.15</v>
      </c>
      <c r="BL98" s="0" t="n">
        <v>34.15</v>
      </c>
      <c r="BM98" s="0" t="n">
        <v>35.15</v>
      </c>
      <c r="BN98" s="0" t="n">
        <v>36.15</v>
      </c>
      <c r="BO98" s="0" t="n">
        <v>37.15</v>
      </c>
      <c r="BP98" s="0" t="n">
        <v>38.15</v>
      </c>
      <c r="BQ98" s="0" t="n">
        <v>39.15</v>
      </c>
      <c r="BR98" s="0" t="n">
        <v>40.15</v>
      </c>
      <c r="BS98" s="0" t="n">
        <v>41.15</v>
      </c>
      <c r="BT98" s="0" t="n">
        <v>42.15</v>
      </c>
      <c r="BU98" s="0" t="n">
        <v>43.15</v>
      </c>
      <c r="BV98" s="0" t="n">
        <v>44.15</v>
      </c>
      <c r="BW98" s="0" t="n">
        <v>45.15</v>
      </c>
      <c r="BX98" s="0" t="n">
        <v>46.15</v>
      </c>
      <c r="BY98" s="0" t="n">
        <v>47.15</v>
      </c>
      <c r="BZ98" s="0" t="n">
        <v>48.15</v>
      </c>
      <c r="CA98" s="0" t="n">
        <v>49.15</v>
      </c>
      <c r="CB98" s="0" t="n">
        <v>50.15</v>
      </c>
      <c r="CC98" s="0" t="n">
        <v>51.15</v>
      </c>
      <c r="CD98" s="0" t="n">
        <v>52.15</v>
      </c>
      <c r="CE98" s="0" t="n">
        <v>53.15</v>
      </c>
      <c r="CF98" s="0" t="n">
        <v>54.15</v>
      </c>
      <c r="CG98" s="0" t="n">
        <v>55.15</v>
      </c>
      <c r="CH98" s="0" t="n">
        <v>56.15</v>
      </c>
      <c r="CI98" s="0" t="n">
        <v>57.15</v>
      </c>
      <c r="CJ98" s="0" t="n">
        <v>58.15</v>
      </c>
      <c r="CK98" s="0" t="n">
        <v>59.15</v>
      </c>
      <c r="CL98" s="0" t="n">
        <v>60.15</v>
      </c>
      <c r="CM98" s="0" t="n">
        <v>61.15</v>
      </c>
      <c r="CN98" s="0" t="n">
        <v>62.15</v>
      </c>
      <c r="CO98" s="0" t="n">
        <v>63.15</v>
      </c>
      <c r="CP98" s="0" t="n">
        <v>64.15</v>
      </c>
      <c r="CQ98" s="0" t="n">
        <v>65.15</v>
      </c>
      <c r="CR98" s="0" t="n">
        <v>66.15</v>
      </c>
      <c r="CS98" s="0" t="n">
        <v>67.15</v>
      </c>
      <c r="CT98" s="0" t="n">
        <v>68.15</v>
      </c>
      <c r="CU98" s="0" t="n">
        <v>69.15</v>
      </c>
      <c r="CV98" s="0" t="n">
        <v>70.15</v>
      </c>
      <c r="CW98" s="0" t="n">
        <v>71.15</v>
      </c>
    </row>
    <row r="99" customFormat="false" ht="17" hidden="false" customHeight="false" outlineLevel="0" collapsed="false">
      <c r="F99" s="0" t="s">
        <v>190</v>
      </c>
    </row>
    <row r="101" customFormat="false" ht="17" hidden="false" customHeight="false" outlineLevel="0" collapsed="false">
      <c r="A101" s="0" t="s">
        <v>104</v>
      </c>
      <c r="B101" s="50" t="s">
        <v>191</v>
      </c>
      <c r="C101" s="50"/>
      <c r="D101" s="50"/>
      <c r="E101" s="33" t="n">
        <f aca="false">E$7</f>
        <v>44378</v>
      </c>
      <c r="F101" s="33" t="n">
        <f aca="false">F$7</f>
        <v>44409</v>
      </c>
      <c r="G101" s="33" t="n">
        <f aca="false">G$7</f>
        <v>44440</v>
      </c>
      <c r="H101" s="33" t="n">
        <f aca="false">H$7</f>
        <v>44470</v>
      </c>
      <c r="I101" s="33" t="n">
        <f aca="false">I$7</f>
        <v>44501</v>
      </c>
      <c r="J101" s="33" t="n">
        <f aca="false">J$7</f>
        <v>44531</v>
      </c>
      <c r="K101" s="33" t="n">
        <f aca="false">K$7</f>
        <v>44562</v>
      </c>
      <c r="L101" s="33" t="n">
        <f aca="false">L$7</f>
        <v>44593</v>
      </c>
      <c r="M101" s="33" t="n">
        <f aca="false">M$7</f>
        <v>44621</v>
      </c>
      <c r="N101" s="33" t="n">
        <f aca="false">N$7</f>
        <v>44652</v>
      </c>
      <c r="O101" s="33" t="n">
        <f aca="false">O$7</f>
        <v>44682</v>
      </c>
      <c r="P101" s="33" t="n">
        <f aca="false">P$7</f>
        <v>44713</v>
      </c>
      <c r="Q101" s="33" t="n">
        <f aca="false">Q$7</f>
        <v>44743</v>
      </c>
      <c r="R101" s="33" t="n">
        <f aca="false">R$7</f>
        <v>44774</v>
      </c>
      <c r="S101" s="33" t="n">
        <f aca="false">S$7</f>
        <v>44805</v>
      </c>
      <c r="T101" s="33" t="n">
        <f aca="false">T$7</f>
        <v>44835</v>
      </c>
      <c r="U101" s="33" t="n">
        <f aca="false">U$7</f>
        <v>44866</v>
      </c>
      <c r="V101" s="33" t="n">
        <f aca="false">V$7</f>
        <v>44896</v>
      </c>
      <c r="W101" s="33" t="n">
        <f aca="false">W$7</f>
        <v>44927</v>
      </c>
      <c r="X101" s="33" t="n">
        <f aca="false">X$7</f>
        <v>44958</v>
      </c>
      <c r="Y101" s="33" t="n">
        <f aca="false">Y$7</f>
        <v>44986</v>
      </c>
      <c r="Z101" s="33" t="n">
        <f aca="false">Z$7</f>
        <v>45017</v>
      </c>
      <c r="AA101" s="33" t="n">
        <f aca="false">AA$7</f>
        <v>45047</v>
      </c>
      <c r="AB101" s="33" t="n">
        <f aca="false">AB$7</f>
        <v>45078</v>
      </c>
      <c r="AC101" s="33" t="n">
        <f aca="false">AC$7</f>
        <v>45108</v>
      </c>
      <c r="AD101" s="33" t="n">
        <f aca="false">AD$7</f>
        <v>45139</v>
      </c>
      <c r="AE101" s="33" t="n">
        <f aca="false">AE$7</f>
        <v>45170</v>
      </c>
      <c r="AF101" s="33" t="n">
        <f aca="false">AF$7</f>
        <v>45200</v>
      </c>
      <c r="AG101" s="33" t="n">
        <f aca="false">AG$7</f>
        <v>45231</v>
      </c>
      <c r="AH101" s="33" t="n">
        <f aca="false">AH$7</f>
        <v>45261</v>
      </c>
      <c r="AI101" s="33" t="n">
        <f aca="false">AI$7</f>
        <v>45292</v>
      </c>
      <c r="AJ101" s="33" t="n">
        <f aca="false">AJ$7</f>
        <v>45323</v>
      </c>
      <c r="AK101" s="33" t="n">
        <f aca="false">AK$7</f>
        <v>45352</v>
      </c>
      <c r="AL101" s="33" t="n">
        <f aca="false">AL$7</f>
        <v>45383</v>
      </c>
      <c r="AM101" s="33" t="n">
        <f aca="false">AM$7</f>
        <v>45413</v>
      </c>
      <c r="AN101" s="33" t="n">
        <f aca="false">AN$7</f>
        <v>45444</v>
      </c>
      <c r="AO101" s="33" t="n">
        <f aca="false">AO$7</f>
        <v>45474</v>
      </c>
      <c r="AP101" s="33" t="n">
        <f aca="false">AP$7</f>
        <v>45505</v>
      </c>
      <c r="AQ101" s="33" t="n">
        <f aca="false">AQ$7</f>
        <v>45536</v>
      </c>
      <c r="AR101" s="33" t="n">
        <f aca="false">AR$7</f>
        <v>45566</v>
      </c>
      <c r="AS101" s="33" t="n">
        <f aca="false">AS$7</f>
        <v>45597</v>
      </c>
      <c r="AT101" s="33" t="n">
        <f aca="false">AT$7</f>
        <v>45627</v>
      </c>
      <c r="AU101" s="33" t="n">
        <f aca="false">AU$7</f>
        <v>45658</v>
      </c>
      <c r="AV101" s="33" t="n">
        <f aca="false">AV$7</f>
        <v>45689</v>
      </c>
      <c r="AW101" s="33" t="n">
        <f aca="false">AW$7</f>
        <v>45717</v>
      </c>
      <c r="AX101" s="33" t="n">
        <f aca="false">AX$7</f>
        <v>45748</v>
      </c>
      <c r="AY101" s="33" t="n">
        <f aca="false">AY$7</f>
        <v>45778</v>
      </c>
      <c r="AZ101" s="33" t="n">
        <f aca="false">AZ$7</f>
        <v>45809</v>
      </c>
      <c r="BA101" s="33" t="n">
        <f aca="false">BA$7</f>
        <v>45839</v>
      </c>
      <c r="BB101" s="33" t="n">
        <f aca="false">BB$7</f>
        <v>45870</v>
      </c>
      <c r="BC101" s="33" t="n">
        <f aca="false">BC$7</f>
        <v>45901</v>
      </c>
      <c r="BD101" s="33" t="n">
        <f aca="false">BD$7</f>
        <v>45931</v>
      </c>
      <c r="BE101" s="33" t="n">
        <f aca="false">BE$7</f>
        <v>45962</v>
      </c>
      <c r="BF101" s="33" t="n">
        <f aca="false">BF$7</f>
        <v>45992</v>
      </c>
      <c r="BG101" s="33" t="n">
        <f aca="false">BG$7</f>
        <v>46023</v>
      </c>
      <c r="BH101" s="33" t="n">
        <f aca="false">BH$7</f>
        <v>46054</v>
      </c>
      <c r="BI101" s="33" t="n">
        <f aca="false">BI$7</f>
        <v>46082</v>
      </c>
      <c r="BJ101" s="33" t="n">
        <f aca="false">BJ$7</f>
        <v>46113</v>
      </c>
      <c r="BK101" s="33" t="n">
        <f aca="false">BK$7</f>
        <v>46143</v>
      </c>
      <c r="BL101" s="33" t="n">
        <f aca="false">BL$7</f>
        <v>46174</v>
      </c>
      <c r="BM101" s="33" t="n">
        <f aca="false">BM$7</f>
        <v>46204</v>
      </c>
      <c r="BN101" s="33" t="n">
        <f aca="false">BN$7</f>
        <v>46235</v>
      </c>
      <c r="BO101" s="33" t="n">
        <f aca="false">BO$7</f>
        <v>46266</v>
      </c>
      <c r="BP101" s="33" t="n">
        <f aca="false">BP$7</f>
        <v>46296</v>
      </c>
      <c r="BQ101" s="33" t="n">
        <f aca="false">BQ$7</f>
        <v>46327</v>
      </c>
      <c r="BR101" s="33" t="n">
        <f aca="false">BR$7</f>
        <v>46357</v>
      </c>
      <c r="BS101" s="33" t="n">
        <f aca="false">BS$7</f>
        <v>46388</v>
      </c>
      <c r="BT101" s="33" t="n">
        <f aca="false">BT$7</f>
        <v>46419</v>
      </c>
      <c r="BU101" s="33" t="n">
        <f aca="false">BU$7</f>
        <v>46447</v>
      </c>
      <c r="BV101" s="33" t="n">
        <f aca="false">BV$7</f>
        <v>46478</v>
      </c>
      <c r="BW101" s="33" t="n">
        <f aca="false">BW$7</f>
        <v>46508</v>
      </c>
      <c r="BX101" s="33" t="n">
        <f aca="false">BX$7</f>
        <v>46539</v>
      </c>
      <c r="BY101" s="33" t="n">
        <f aca="false">BY$7</f>
        <v>46569</v>
      </c>
      <c r="BZ101" s="33" t="n">
        <f aca="false">BZ$7</f>
        <v>46600</v>
      </c>
      <c r="CA101" s="33" t="n">
        <f aca="false">CA$7</f>
        <v>46631</v>
      </c>
      <c r="CB101" s="33" t="n">
        <f aca="false">CB$7</f>
        <v>46661</v>
      </c>
      <c r="CC101" s="33" t="n">
        <f aca="false">CC$7</f>
        <v>46692</v>
      </c>
      <c r="CD101" s="33" t="n">
        <f aca="false">CD$7</f>
        <v>46722</v>
      </c>
      <c r="CE101" s="33" t="n">
        <f aca="false">CE$7</f>
        <v>46753</v>
      </c>
      <c r="CF101" s="33" t="n">
        <f aca="false">CF$7</f>
        <v>46784</v>
      </c>
      <c r="CG101" s="33" t="n">
        <f aca="false">CG$7</f>
        <v>46813</v>
      </c>
      <c r="CH101" s="33" t="n">
        <f aca="false">CH$7</f>
        <v>46844</v>
      </c>
      <c r="CI101" s="33" t="n">
        <f aca="false">CI$7</f>
        <v>46874</v>
      </c>
      <c r="CJ101" s="33" t="n">
        <f aca="false">CJ$7</f>
        <v>46905</v>
      </c>
      <c r="CK101" s="33" t="n">
        <f aca="false">CK$7</f>
        <v>46935</v>
      </c>
      <c r="CL101" s="33" t="n">
        <f aca="false">CL$7</f>
        <v>46966</v>
      </c>
      <c r="CM101" s="33" t="n">
        <f aca="false">CM$7</f>
        <v>46997</v>
      </c>
      <c r="CN101" s="33" t="n">
        <f aca="false">CN$7</f>
        <v>47027</v>
      </c>
      <c r="CO101" s="33" t="n">
        <f aca="false">CO$7</f>
        <v>47058</v>
      </c>
      <c r="CP101" s="33" t="n">
        <f aca="false">CP$7</f>
        <v>47088</v>
      </c>
      <c r="CQ101" s="33" t="n">
        <f aca="false">CQ$7</f>
        <v>47119</v>
      </c>
      <c r="CR101" s="33" t="n">
        <f aca="false">CR$7</f>
        <v>47150</v>
      </c>
      <c r="CS101" s="33" t="n">
        <f aca="false">CS$7</f>
        <v>47178</v>
      </c>
      <c r="CT101" s="33" t="n">
        <f aca="false">CT$7</f>
        <v>47209</v>
      </c>
      <c r="CU101" s="33" t="n">
        <f aca="false">CU$7</f>
        <v>47239</v>
      </c>
      <c r="CV101" s="33" t="n">
        <f aca="false">CV$7</f>
        <v>47270</v>
      </c>
      <c r="CW101" s="33" t="n">
        <f aca="false">CW$7</f>
        <v>47300</v>
      </c>
    </row>
    <row r="102" customFormat="false" ht="17" hidden="false" customHeight="false" outlineLevel="0" collapsed="false">
      <c r="C102" s="0" t="s">
        <v>192</v>
      </c>
      <c r="D102" s="0" t="n">
        <f aca="false">BENCHMARKS!D9</f>
        <v>70</v>
      </c>
      <c r="F102" s="0" t="n">
        <f aca="false">ROUNDDOWN((G13/(F103*0.65)),0)</f>
        <v>0</v>
      </c>
      <c r="G102" s="0" t="n">
        <f aca="false">ROUNDDOWN((H13/(G103*0.65)),0)</f>
        <v>0</v>
      </c>
      <c r="H102" s="0" t="n">
        <f aca="false">ROUNDDOWN((I13/(H103*0.65)),0)</f>
        <v>0</v>
      </c>
      <c r="I102" s="0" t="n">
        <f aca="false">ROUNDDOWN((J13/(I103*0.65)),0)</f>
        <v>0</v>
      </c>
      <c r="J102" s="0" t="n">
        <f aca="false">ROUNDDOWN((K13/(J103*0.65)),0)</f>
        <v>0</v>
      </c>
      <c r="K102" s="0" t="n">
        <f aca="false">ROUNDDOWN((L13/(K103*0.65)),0)</f>
        <v>0</v>
      </c>
      <c r="L102" s="0" t="n">
        <f aca="false">ROUNDDOWN((M13/(L103*0.65)),0)</f>
        <v>0</v>
      </c>
      <c r="M102" s="0" t="n">
        <f aca="false">ROUNDDOWN((N13/(M103*0.65)),0)</f>
        <v>0</v>
      </c>
      <c r="N102" s="0" t="n">
        <f aca="false">ROUNDDOWN((O13/(N103*0.65)),0)</f>
        <v>0</v>
      </c>
      <c r="O102" s="0" t="n">
        <f aca="false">ROUNDDOWN((P13/(O103*0.65)),0)</f>
        <v>1</v>
      </c>
      <c r="P102" s="0" t="n">
        <f aca="false">ROUNDDOWN((Q13/(P103*0.65)),0)</f>
        <v>1</v>
      </c>
      <c r="Q102" s="0" t="n">
        <f aca="false">ROUNDDOWN((R13/(Q103*0.65)),0)</f>
        <v>1</v>
      </c>
      <c r="R102" s="0" t="n">
        <f aca="false">ROUNDDOWN((S13/(R103*0.65)),0)</f>
        <v>1</v>
      </c>
      <c r="S102" s="0" t="n">
        <f aca="false">ROUNDDOWN((T13/(S103*0.65)),0)</f>
        <v>1</v>
      </c>
      <c r="T102" s="0" t="n">
        <f aca="false">ROUNDDOWN((U13/(T103*0.65)),0)</f>
        <v>1</v>
      </c>
      <c r="U102" s="0" t="n">
        <f aca="false">ROUNDDOWN((V13/(U103*0.65)),0)</f>
        <v>1</v>
      </c>
      <c r="V102" s="0" t="n">
        <f aca="false">ROUNDDOWN((W13/(V103*0.65)),0)</f>
        <v>1</v>
      </c>
      <c r="W102" s="0" t="n">
        <f aca="false">ROUNDDOWN((X13/(W103*0.65)),0)</f>
        <v>1</v>
      </c>
      <c r="X102" s="0" t="n">
        <f aca="false">ROUNDDOWN((Y13/(X103*0.65)),0)</f>
        <v>1</v>
      </c>
      <c r="Y102" s="0" t="n">
        <f aca="false">ROUNDDOWN((Z13/(Y103*0.65)),0)</f>
        <v>1</v>
      </c>
      <c r="Z102" s="0" t="n">
        <f aca="false">ROUNDDOWN((AA13/(Z103*0.65)),0)</f>
        <v>1</v>
      </c>
      <c r="AA102" s="0" t="n">
        <f aca="false">ROUNDDOWN((AB13/(AA103*0.65)),0)</f>
        <v>1</v>
      </c>
      <c r="AB102" s="0" t="n">
        <f aca="false">ROUNDDOWN((AC13/(AB103*0.65)),0)</f>
        <v>1</v>
      </c>
      <c r="AC102" s="0" t="n">
        <f aca="false">ROUNDDOWN((AD13/(AC103*0.65)),0)</f>
        <v>1</v>
      </c>
      <c r="AD102" s="0" t="n">
        <f aca="false">ROUNDDOWN((AE13/(AD103*0.65)),0)</f>
        <v>1</v>
      </c>
      <c r="AE102" s="0" t="n">
        <f aca="false">ROUNDDOWN((AF13/(AE103*0.65)),0)</f>
        <v>1</v>
      </c>
      <c r="AF102" s="0" t="n">
        <f aca="false">ROUNDDOWN((AG13/(AF103*0.65)),0)</f>
        <v>1</v>
      </c>
      <c r="AG102" s="0" t="n">
        <f aca="false">ROUNDDOWN((AH13/(AG103*0.65)),0)</f>
        <v>1</v>
      </c>
      <c r="AH102" s="0" t="n">
        <f aca="false">ROUNDDOWN((AI13/(AH103*0.65)),0)</f>
        <v>1</v>
      </c>
      <c r="AI102" s="0" t="n">
        <f aca="false">ROUNDDOWN((AJ13/(AI103*0.65)),0)</f>
        <v>1</v>
      </c>
      <c r="AJ102" s="0" t="n">
        <f aca="false">ROUNDDOWN((AK13/(AJ103*0.65)),0)</f>
        <v>1</v>
      </c>
      <c r="AK102" s="0" t="n">
        <f aca="false">ROUNDDOWN((AL13/(AK103*0.65)),0)</f>
        <v>1</v>
      </c>
      <c r="AL102" s="0" t="n">
        <f aca="false">ROUNDDOWN((AM13/(AL103*0.65)),0)</f>
        <v>1</v>
      </c>
      <c r="AM102" s="0" t="n">
        <f aca="false">ROUNDDOWN((AN13/(AM103*0.65)),0)</f>
        <v>1</v>
      </c>
      <c r="AN102" s="0" t="n">
        <f aca="false">ROUNDDOWN((AO13/(AN103*0.65)),0)</f>
        <v>1</v>
      </c>
      <c r="AO102" s="0" t="n">
        <f aca="false">ROUNDDOWN((AP13/(AO103*0.65)),0)</f>
        <v>1</v>
      </c>
      <c r="AP102" s="0" t="n">
        <f aca="false">ROUNDDOWN((AQ13/(AP103*0.65)),0)</f>
        <v>1</v>
      </c>
      <c r="AQ102" s="0" t="n">
        <f aca="false">ROUNDDOWN((AR13/(AQ103*0.65)),0)</f>
        <v>1</v>
      </c>
      <c r="AR102" s="0" t="n">
        <f aca="false">ROUNDDOWN((AS13/(AR103*0.65)),0)</f>
        <v>1</v>
      </c>
      <c r="AS102" s="0" t="n">
        <f aca="false">ROUNDDOWN((AT13/(AS103*0.65)),0)</f>
        <v>1</v>
      </c>
      <c r="AT102" s="0" t="n">
        <f aca="false">ROUNDDOWN((AU13/(AT103*0.65)),0)</f>
        <v>1</v>
      </c>
      <c r="AU102" s="0" t="n">
        <f aca="false">ROUNDDOWN((AV13/(AU103*0.65)),0)</f>
        <v>1</v>
      </c>
      <c r="AV102" s="0" t="n">
        <f aca="false">ROUNDDOWN((AW13/(AV103*0.65)),0)</f>
        <v>1</v>
      </c>
      <c r="AW102" s="0" t="n">
        <f aca="false">ROUNDDOWN((AX13/(AW103*0.65)),0)</f>
        <v>1</v>
      </c>
      <c r="AX102" s="0" t="n">
        <f aca="false">ROUNDDOWN((AY13/(AX103*0.65)),0)</f>
        <v>1</v>
      </c>
      <c r="AY102" s="0" t="n">
        <f aca="false">ROUNDDOWN((AZ13/(AY103*0.65)),0)</f>
        <v>1</v>
      </c>
      <c r="AZ102" s="0" t="n">
        <f aca="false">ROUNDDOWN((BA13/(AZ103*0.65)),0)</f>
        <v>1</v>
      </c>
      <c r="BA102" s="0" t="n">
        <f aca="false">ROUNDDOWN((BB13/(BA103*0.65)),0)</f>
        <v>1</v>
      </c>
      <c r="BB102" s="0" t="n">
        <f aca="false">ROUNDDOWN((BC13/(BB103*0.65)),0)</f>
        <v>1</v>
      </c>
      <c r="BC102" s="0" t="n">
        <f aca="false">ROUNDDOWN((BD13/(BC103*0.65)),0)</f>
        <v>1</v>
      </c>
      <c r="BD102" s="0" t="n">
        <f aca="false">ROUNDDOWN((BE13/(BD103*0.65)),0)</f>
        <v>1</v>
      </c>
      <c r="BE102" s="0" t="n">
        <f aca="false">ROUNDDOWN((BF13/(BE103*0.65)),0)</f>
        <v>1</v>
      </c>
      <c r="BF102" s="0" t="n">
        <f aca="false">ROUNDDOWN((BG13/(BF103*0.65)),0)</f>
        <v>1</v>
      </c>
      <c r="BG102" s="0" t="n">
        <f aca="false">ROUNDDOWN((BH13/(BG103*0.65)),0)</f>
        <v>1</v>
      </c>
      <c r="BH102" s="0" t="n">
        <f aca="false">ROUNDDOWN((BI13/(BH103*0.65)),0)</f>
        <v>1</v>
      </c>
      <c r="BI102" s="0" t="n">
        <f aca="false">ROUNDDOWN((BJ13/(BI103*0.65)),0)</f>
        <v>1</v>
      </c>
      <c r="BJ102" s="0" t="n">
        <f aca="false">ROUNDDOWN((BK13/(BJ103*0.65)),0)</f>
        <v>1</v>
      </c>
      <c r="BK102" s="0" t="n">
        <f aca="false">ROUNDDOWN((BL13/(BK103*0.65)),0)</f>
        <v>1</v>
      </c>
      <c r="BL102" s="0" t="n">
        <f aca="false">ROUNDDOWN((BM13/(BL103*0.65)),0)</f>
        <v>1</v>
      </c>
      <c r="BM102" s="0" t="n">
        <f aca="false">ROUNDDOWN((BN13/(BM103*0.65)),0)</f>
        <v>1</v>
      </c>
      <c r="BN102" s="0" t="n">
        <f aca="false">ROUNDDOWN((BO13/(BN103*0.65)),0)</f>
        <v>1</v>
      </c>
      <c r="BO102" s="0" t="n">
        <f aca="false">ROUNDDOWN((BP13/(BO103*0.65)),0)</f>
        <v>1</v>
      </c>
      <c r="BP102" s="0" t="n">
        <f aca="false">ROUNDDOWN((BQ13/(BP103*0.65)),0)</f>
        <v>1</v>
      </c>
      <c r="BQ102" s="0" t="n">
        <f aca="false">ROUNDDOWN((BR13/(BQ103*0.65)),0)</f>
        <v>1</v>
      </c>
      <c r="BR102" s="0" t="n">
        <f aca="false">ROUNDDOWN((BS13/(BR103*0.65)),0)</f>
        <v>1</v>
      </c>
      <c r="BS102" s="0" t="n">
        <f aca="false">ROUNDDOWN((BT13/(BS103*0.65)),0)</f>
        <v>1</v>
      </c>
      <c r="BT102" s="0" t="n">
        <f aca="false">ROUNDDOWN((BU13/(BT103*0.65)),0)</f>
        <v>1</v>
      </c>
      <c r="BU102" s="0" t="n">
        <f aca="false">ROUNDDOWN((BV13/(BU103*0.65)),0)</f>
        <v>1</v>
      </c>
      <c r="BV102" s="0" t="n">
        <f aca="false">ROUNDDOWN((BW13/(BV103*0.65)),0)</f>
        <v>1</v>
      </c>
      <c r="BW102" s="0" t="n">
        <f aca="false">ROUNDDOWN((BX13/(BW103*0.65)),0)</f>
        <v>1</v>
      </c>
      <c r="BX102" s="0" t="n">
        <f aca="false">ROUNDDOWN((BY13/(BX103*0.65)),0)</f>
        <v>1</v>
      </c>
      <c r="BY102" s="0" t="n">
        <f aca="false">ROUNDDOWN((BZ13/(BY103*0.65)),0)</f>
        <v>1</v>
      </c>
      <c r="BZ102" s="0" t="n">
        <f aca="false">ROUNDDOWN((CA13/(BZ103*0.65)),0)</f>
        <v>1</v>
      </c>
      <c r="CA102" s="0" t="n">
        <f aca="false">ROUNDDOWN((CB13/(CA103*0.65)),0)</f>
        <v>1</v>
      </c>
      <c r="CB102" s="0" t="n">
        <f aca="false">ROUNDDOWN((CC13/(CB103*0.65)),0)</f>
        <v>1</v>
      </c>
      <c r="CC102" s="0" t="n">
        <f aca="false">ROUNDDOWN((CD13/(CC103*0.65)),0)</f>
        <v>1</v>
      </c>
      <c r="CD102" s="0" t="n">
        <f aca="false">ROUNDDOWN((CE13/(CD103*0.65)),0)</f>
        <v>1</v>
      </c>
      <c r="CE102" s="0" t="n">
        <f aca="false">ROUNDDOWN((CF13/(CE103*0.65)),0)</f>
        <v>1</v>
      </c>
      <c r="CF102" s="0" t="n">
        <f aca="false">ROUNDDOWN((CG13/(CF103*0.65)),0)</f>
        <v>1</v>
      </c>
      <c r="CG102" s="0" t="n">
        <f aca="false">ROUNDDOWN((CH13/(CG103*0.65)),0)</f>
        <v>1</v>
      </c>
      <c r="CH102" s="0" t="n">
        <f aca="false">ROUNDDOWN((CI13/(CH103*0.65)),0)</f>
        <v>1</v>
      </c>
      <c r="CI102" s="0" t="n">
        <f aca="false">ROUNDDOWN((CJ13/(CI103*0.65)),0)</f>
        <v>1</v>
      </c>
      <c r="CJ102" s="0" t="n">
        <f aca="false">ROUNDDOWN((CK13/(CJ103*0.65)),0)</f>
        <v>1</v>
      </c>
      <c r="CK102" s="0" t="n">
        <f aca="false">ROUNDDOWN((CL13/(CK103*0.65)),0)</f>
        <v>1</v>
      </c>
      <c r="CL102" s="0" t="n">
        <f aca="false">ROUNDDOWN((CM13/(CL103*0.65)),0)</f>
        <v>1</v>
      </c>
      <c r="CM102" s="0" t="n">
        <f aca="false">ROUNDDOWN((CN13/(CM103*0.65)),0)</f>
        <v>1</v>
      </c>
      <c r="CN102" s="0" t="n">
        <f aca="false">ROUNDDOWN((CO13/(CN103*0.65)),0)</f>
        <v>1</v>
      </c>
      <c r="CO102" s="0" t="n">
        <f aca="false">ROUNDDOWN((CP13/(CO103*0.65)),0)</f>
        <v>1</v>
      </c>
      <c r="CP102" s="0" t="n">
        <f aca="false">ROUNDDOWN((CQ13/(CP103*0.65)),0)</f>
        <v>1</v>
      </c>
      <c r="CQ102" s="0" t="n">
        <f aca="false">ROUNDDOWN((CR13/(CQ103*0.65)),0)</f>
        <v>1</v>
      </c>
      <c r="CR102" s="0" t="n">
        <f aca="false">ROUNDDOWN((CS13/(CR103*0.65)),0)</f>
        <v>1</v>
      </c>
      <c r="CS102" s="0" t="n">
        <f aca="false">ROUNDDOWN((CT13/(CS103*0.65)),0)</f>
        <v>1</v>
      </c>
      <c r="CT102" s="0" t="n">
        <f aca="false">ROUNDDOWN((CU13/(CT103*0.65)),0)</f>
        <v>1</v>
      </c>
      <c r="CU102" s="0" t="n">
        <f aca="false">ROUNDDOWN((CV13/(CU103*0.65)),0)</f>
        <v>1</v>
      </c>
      <c r="CV102" s="0" t="n">
        <f aca="false">ROUNDDOWN((CW13/(CV103*0.65)),0)</f>
        <v>1</v>
      </c>
      <c r="CW102" s="0" t="n">
        <f aca="false">ROUNDDOWN((CX13/(CW103*0.65)),0)</f>
        <v>1</v>
      </c>
    </row>
    <row r="103" customFormat="false" ht="17" hidden="false" customHeight="false" outlineLevel="0" collapsed="false">
      <c r="C103" s="0" t="s">
        <v>193</v>
      </c>
      <c r="D103" s="47" t="n">
        <f aca="false">BENCHMARKS!F18/12</f>
        <v>8.58333333333333</v>
      </c>
      <c r="F103" s="47" t="n">
        <f aca="false">ASSUMPTIONS!E35</f>
        <v>8.58333333333333</v>
      </c>
      <c r="G103" s="47" t="n">
        <f aca="false">ASSUMPTIONS!F35</f>
        <v>8.58333333333333</v>
      </c>
      <c r="H103" s="47" t="n">
        <f aca="false">ASSUMPTIONS!G35</f>
        <v>8.58333333333333</v>
      </c>
      <c r="I103" s="47" t="n">
        <f aca="false">ASSUMPTIONS!H35</f>
        <v>8.58333333333333</v>
      </c>
      <c r="J103" s="47" t="n">
        <f aca="false">ASSUMPTIONS!I35</f>
        <v>8.58333333333333</v>
      </c>
      <c r="K103" s="47" t="n">
        <f aca="false">ASSUMPTIONS!J35</f>
        <v>8.58333333333333</v>
      </c>
      <c r="L103" s="47" t="n">
        <f aca="false">ASSUMPTIONS!K35</f>
        <v>8.58333333333333</v>
      </c>
      <c r="M103" s="47" t="n">
        <f aca="false">ASSUMPTIONS!L35</f>
        <v>8.58333333333333</v>
      </c>
      <c r="N103" s="47" t="n">
        <f aca="false">ASSUMPTIONS!M35</f>
        <v>8.58333333333333</v>
      </c>
      <c r="O103" s="47" t="n">
        <f aca="false">ASSUMPTIONS!N35</f>
        <v>8.58333333333333</v>
      </c>
      <c r="P103" s="47" t="n">
        <f aca="false">ASSUMPTIONS!O35</f>
        <v>8.58333333333333</v>
      </c>
      <c r="Q103" s="47" t="n">
        <f aca="false">ASSUMPTIONS!P35</f>
        <v>8.58333333333333</v>
      </c>
      <c r="R103" s="47" t="n">
        <f aca="false">ASSUMPTIONS!Q35</f>
        <v>8.58333333333333</v>
      </c>
      <c r="S103" s="47" t="n">
        <f aca="false">ASSUMPTIONS!R35</f>
        <v>8.58333333333333</v>
      </c>
      <c r="T103" s="47" t="n">
        <f aca="false">ASSUMPTIONS!S35</f>
        <v>8.58333333333333</v>
      </c>
      <c r="U103" s="47" t="n">
        <f aca="false">ASSUMPTIONS!T35</f>
        <v>8.58333333333333</v>
      </c>
      <c r="V103" s="47" t="n">
        <f aca="false">ASSUMPTIONS!U35</f>
        <v>8.58333333333333</v>
      </c>
      <c r="W103" s="47" t="n">
        <f aca="false">ASSUMPTIONS!V35</f>
        <v>8.58333333333333</v>
      </c>
      <c r="X103" s="47" t="n">
        <f aca="false">ASSUMPTIONS!W35</f>
        <v>8.58333333333333</v>
      </c>
      <c r="Y103" s="47" t="n">
        <f aca="false">ASSUMPTIONS!X35</f>
        <v>8.58333333333333</v>
      </c>
      <c r="Z103" s="47" t="n">
        <f aca="false">ASSUMPTIONS!Y35</f>
        <v>8.58333333333333</v>
      </c>
      <c r="AA103" s="47" t="n">
        <f aca="false">ASSUMPTIONS!Z35</f>
        <v>8.58333333333333</v>
      </c>
      <c r="AB103" s="47" t="n">
        <f aca="false">ASSUMPTIONS!AA35</f>
        <v>8.58333333333333</v>
      </c>
      <c r="AC103" s="47" t="n">
        <f aca="false">ASSUMPTIONS!AB35</f>
        <v>8.58333333333333</v>
      </c>
      <c r="AD103" s="47" t="n">
        <f aca="false">ASSUMPTIONS!AC35</f>
        <v>8.58333333333333</v>
      </c>
      <c r="AE103" s="47" t="n">
        <f aca="false">ASSUMPTIONS!AD35</f>
        <v>8.58333333333333</v>
      </c>
      <c r="AF103" s="47" t="n">
        <f aca="false">ASSUMPTIONS!AE35</f>
        <v>8.58333333333333</v>
      </c>
      <c r="AG103" s="47" t="n">
        <f aca="false">ASSUMPTIONS!AF35</f>
        <v>8.58333333333333</v>
      </c>
      <c r="AH103" s="47" t="n">
        <f aca="false">ASSUMPTIONS!AG35</f>
        <v>8.58333333333333</v>
      </c>
      <c r="AI103" s="47" t="n">
        <f aca="false">ASSUMPTIONS!AH35</f>
        <v>8.58333333333333</v>
      </c>
      <c r="AJ103" s="47" t="n">
        <f aca="false">ASSUMPTIONS!AI35</f>
        <v>8.58333333333333</v>
      </c>
      <c r="AK103" s="47" t="n">
        <f aca="false">ASSUMPTIONS!AJ35</f>
        <v>8.58333333333333</v>
      </c>
      <c r="AL103" s="47" t="n">
        <f aca="false">ASSUMPTIONS!AK35</f>
        <v>8.58333333333333</v>
      </c>
      <c r="AM103" s="47" t="n">
        <f aca="false">ASSUMPTIONS!AL35</f>
        <v>8.58333333333333</v>
      </c>
      <c r="AN103" s="47" t="n">
        <f aca="false">ASSUMPTIONS!AM35</f>
        <v>8.58333333333333</v>
      </c>
      <c r="AO103" s="47" t="n">
        <f aca="false">ASSUMPTIONS!AN35</f>
        <v>8.58333333333333</v>
      </c>
      <c r="AP103" s="47" t="n">
        <f aca="false">ASSUMPTIONS!AO35</f>
        <v>8.58333333333333</v>
      </c>
      <c r="AQ103" s="47" t="n">
        <f aca="false">ASSUMPTIONS!AP35</f>
        <v>8.58333333333333</v>
      </c>
      <c r="AR103" s="47" t="n">
        <f aca="false">ASSUMPTIONS!AQ35</f>
        <v>8.58333333333333</v>
      </c>
      <c r="AS103" s="47" t="n">
        <f aca="false">ASSUMPTIONS!AR35</f>
        <v>8.58333333333333</v>
      </c>
      <c r="AT103" s="47" t="n">
        <f aca="false">ASSUMPTIONS!AS35</f>
        <v>8.58333333333333</v>
      </c>
      <c r="AU103" s="47" t="n">
        <f aca="false">ASSUMPTIONS!AT35</f>
        <v>8.58333333333333</v>
      </c>
      <c r="AV103" s="47" t="n">
        <f aca="false">ASSUMPTIONS!AU35</f>
        <v>8.58333333333333</v>
      </c>
      <c r="AW103" s="47" t="n">
        <f aca="false">ASSUMPTIONS!AV35</f>
        <v>8.58333333333333</v>
      </c>
      <c r="AX103" s="47" t="n">
        <f aca="false">ASSUMPTIONS!AW35</f>
        <v>8.58333333333333</v>
      </c>
      <c r="AY103" s="47" t="n">
        <f aca="false">ASSUMPTIONS!AX35</f>
        <v>8.58333333333333</v>
      </c>
      <c r="AZ103" s="47" t="n">
        <f aca="false">ASSUMPTIONS!AY35</f>
        <v>8.58333333333333</v>
      </c>
      <c r="BA103" s="47" t="n">
        <f aca="false">ASSUMPTIONS!AZ35</f>
        <v>8.58333333333333</v>
      </c>
      <c r="BB103" s="47" t="n">
        <f aca="false">ASSUMPTIONS!BA35</f>
        <v>8.58333333333333</v>
      </c>
      <c r="BC103" s="47" t="n">
        <f aca="false">ASSUMPTIONS!BB35</f>
        <v>8.58333333333333</v>
      </c>
      <c r="BD103" s="47" t="n">
        <f aca="false">ASSUMPTIONS!BC35</f>
        <v>8.58333333333333</v>
      </c>
      <c r="BE103" s="47" t="n">
        <f aca="false">ASSUMPTIONS!BD35</f>
        <v>8.58333333333333</v>
      </c>
      <c r="BF103" s="47" t="n">
        <f aca="false">ASSUMPTIONS!BE35</f>
        <v>8.58333333333333</v>
      </c>
      <c r="BG103" s="47" t="n">
        <f aca="false">ASSUMPTIONS!BF35</f>
        <v>8.58333333333333</v>
      </c>
      <c r="BH103" s="47" t="n">
        <f aca="false">ASSUMPTIONS!BG35</f>
        <v>8.58333333333333</v>
      </c>
      <c r="BI103" s="47" t="n">
        <f aca="false">ASSUMPTIONS!BH35</f>
        <v>8.58333333333333</v>
      </c>
      <c r="BJ103" s="47" t="n">
        <f aca="false">ASSUMPTIONS!BI35</f>
        <v>8.58333333333333</v>
      </c>
      <c r="BK103" s="47" t="n">
        <f aca="false">ASSUMPTIONS!BJ35</f>
        <v>8.58333333333333</v>
      </c>
      <c r="BL103" s="47" t="n">
        <f aca="false">ASSUMPTIONS!BK35</f>
        <v>8.58333333333333</v>
      </c>
      <c r="BM103" s="47" t="n">
        <f aca="false">ASSUMPTIONS!BL35</f>
        <v>8.58333333333333</v>
      </c>
      <c r="BN103" s="47" t="n">
        <f aca="false">ASSUMPTIONS!BM35</f>
        <v>8.58333333333333</v>
      </c>
      <c r="BO103" s="47" t="n">
        <f aca="false">ASSUMPTIONS!BN35</f>
        <v>8.58333333333333</v>
      </c>
      <c r="BP103" s="47" t="n">
        <f aca="false">ASSUMPTIONS!BO35</f>
        <v>8.58333333333333</v>
      </c>
      <c r="BQ103" s="47" t="n">
        <f aca="false">ASSUMPTIONS!BP35</f>
        <v>8.58333333333333</v>
      </c>
      <c r="BR103" s="47" t="n">
        <f aca="false">ASSUMPTIONS!BQ35</f>
        <v>8.58333333333333</v>
      </c>
      <c r="BS103" s="47" t="n">
        <f aca="false">ASSUMPTIONS!BR35</f>
        <v>8.58333333333333</v>
      </c>
      <c r="BT103" s="47" t="n">
        <f aca="false">ASSUMPTIONS!BS35</f>
        <v>8.58333333333333</v>
      </c>
      <c r="BU103" s="47" t="n">
        <f aca="false">ASSUMPTIONS!BT35</f>
        <v>8.58333333333333</v>
      </c>
      <c r="BV103" s="47" t="n">
        <f aca="false">ASSUMPTIONS!BU35</f>
        <v>8.58333333333333</v>
      </c>
      <c r="BW103" s="47" t="n">
        <f aca="false">ASSUMPTIONS!BV35</f>
        <v>8.58333333333333</v>
      </c>
      <c r="BX103" s="47" t="n">
        <f aca="false">ASSUMPTIONS!BW35</f>
        <v>8.58333333333333</v>
      </c>
      <c r="BY103" s="47" t="n">
        <f aca="false">ASSUMPTIONS!BX35</f>
        <v>8.58333333333333</v>
      </c>
      <c r="BZ103" s="47" t="n">
        <f aca="false">ASSUMPTIONS!BY35</f>
        <v>8.58333333333333</v>
      </c>
      <c r="CA103" s="47" t="n">
        <f aca="false">ASSUMPTIONS!BZ35</f>
        <v>8.58333333333333</v>
      </c>
      <c r="CB103" s="47" t="n">
        <f aca="false">ASSUMPTIONS!CA35</f>
        <v>8.58333333333333</v>
      </c>
      <c r="CC103" s="47" t="n">
        <f aca="false">ASSUMPTIONS!CB35</f>
        <v>8.58333333333333</v>
      </c>
      <c r="CD103" s="47" t="n">
        <f aca="false">ASSUMPTIONS!CC35</f>
        <v>8.58333333333333</v>
      </c>
      <c r="CE103" s="47" t="n">
        <f aca="false">ASSUMPTIONS!CD35</f>
        <v>8.58333333333333</v>
      </c>
      <c r="CF103" s="47" t="n">
        <f aca="false">ASSUMPTIONS!CE35</f>
        <v>8.58333333333333</v>
      </c>
      <c r="CG103" s="47" t="n">
        <f aca="false">ASSUMPTIONS!CF35</f>
        <v>8.58333333333333</v>
      </c>
      <c r="CH103" s="47" t="n">
        <f aca="false">ASSUMPTIONS!CG35</f>
        <v>8.58333333333333</v>
      </c>
      <c r="CI103" s="47" t="n">
        <f aca="false">ASSUMPTIONS!CH35</f>
        <v>8.58333333333333</v>
      </c>
      <c r="CJ103" s="47" t="n">
        <f aca="false">ASSUMPTIONS!CI35</f>
        <v>8.58333333333333</v>
      </c>
      <c r="CK103" s="47" t="n">
        <f aca="false">ASSUMPTIONS!CJ35</f>
        <v>8.58333333333333</v>
      </c>
      <c r="CL103" s="47" t="n">
        <f aca="false">ASSUMPTIONS!CK35</f>
        <v>8.58333333333333</v>
      </c>
      <c r="CM103" s="47" t="n">
        <f aca="false">ASSUMPTIONS!CL35</f>
        <v>8.58333333333333</v>
      </c>
      <c r="CN103" s="47" t="n">
        <f aca="false">ASSUMPTIONS!CM35</f>
        <v>8.58333333333333</v>
      </c>
      <c r="CO103" s="47" t="n">
        <f aca="false">ASSUMPTIONS!CN35</f>
        <v>8.58333333333333</v>
      </c>
      <c r="CP103" s="47" t="n">
        <f aca="false">ASSUMPTIONS!CO35</f>
        <v>8.58333333333333</v>
      </c>
      <c r="CQ103" s="47" t="n">
        <f aca="false">ASSUMPTIONS!CP35</f>
        <v>8.58333333333333</v>
      </c>
      <c r="CR103" s="47" t="n">
        <f aca="false">ASSUMPTIONS!CQ35</f>
        <v>8.58333333333333</v>
      </c>
      <c r="CS103" s="47" t="n">
        <f aca="false">ASSUMPTIONS!CR35</f>
        <v>8.58333333333333</v>
      </c>
      <c r="CT103" s="47" t="n">
        <f aca="false">ASSUMPTIONS!CS35</f>
        <v>8.58333333333333</v>
      </c>
      <c r="CU103" s="47" t="n">
        <f aca="false">ASSUMPTIONS!CT35</f>
        <v>8.58333333333333</v>
      </c>
      <c r="CV103" s="47" t="n">
        <f aca="false">ASSUMPTIONS!CU35</f>
        <v>8.58333333333333</v>
      </c>
      <c r="CW103" s="47" t="n">
        <f aca="false">ASSUMPTIONS!CV35</f>
        <v>8.58333333333333</v>
      </c>
    </row>
    <row r="104" customFormat="false" ht="17" hidden="false" customHeight="false" outlineLevel="0" collapsed="false">
      <c r="C104" s="0" t="s">
        <v>194</v>
      </c>
      <c r="D104" s="0" t="n">
        <f aca="false">ROUND((D103*1000)/D49,0)</f>
        <v>6</v>
      </c>
      <c r="F104" s="39" t="n">
        <f aca="false">ROUND((F103*1000)/F49,0)</f>
        <v>9</v>
      </c>
      <c r="G104" s="39" t="n">
        <f aca="false">ROUND((G103*1000)/G49,0)</f>
        <v>9</v>
      </c>
      <c r="H104" s="39" t="n">
        <f aca="false">ROUND((H103*1000)/H49,0)</f>
        <v>9</v>
      </c>
      <c r="I104" s="39" t="n">
        <f aca="false">ROUND((I103*1000)/I49,0)</f>
        <v>9</v>
      </c>
      <c r="J104" s="39" t="n">
        <f aca="false">ROUND((J103*1000)/J49,0)</f>
        <v>9</v>
      </c>
      <c r="K104" s="39" t="n">
        <f aca="false">ROUND((K103*1000)/K49,0)</f>
        <v>9</v>
      </c>
      <c r="L104" s="39" t="n">
        <f aca="false">ROUND((L103*1000)/L49,0)</f>
        <v>9</v>
      </c>
      <c r="M104" s="39" t="n">
        <f aca="false">ROUND((M103*1000)/M49,0)</f>
        <v>9</v>
      </c>
      <c r="N104" s="39" t="n">
        <f aca="false">ROUND((N103*1000)/N49,0)</f>
        <v>9</v>
      </c>
      <c r="O104" s="39" t="n">
        <f aca="false">ROUND((O103*1000)/O49,0)</f>
        <v>3</v>
      </c>
      <c r="P104" s="39" t="n">
        <f aca="false">ROUND((P103*1000)/P49,0)</f>
        <v>3</v>
      </c>
      <c r="Q104" s="39" t="n">
        <f aca="false">ROUND((Q103*1000)/Q49,0)</f>
        <v>3</v>
      </c>
      <c r="R104" s="39" t="n">
        <f aca="false">ROUND((R103*1000)/R49,0)</f>
        <v>3</v>
      </c>
      <c r="S104" s="39" t="n">
        <f aca="false">ROUND((S103*1000)/S49,0)</f>
        <v>3</v>
      </c>
      <c r="T104" s="39" t="n">
        <f aca="false">ROUND((T103*1000)/T49,0)</f>
        <v>3</v>
      </c>
      <c r="U104" s="39" t="n">
        <f aca="false">ROUND((U103*1000)/U49,0)</f>
        <v>3</v>
      </c>
      <c r="V104" s="39" t="n">
        <f aca="false">ROUND((V103*1000)/V49,0)</f>
        <v>3</v>
      </c>
      <c r="W104" s="39" t="n">
        <f aca="false">ROUND((W103*1000)/W49,0)</f>
        <v>3</v>
      </c>
      <c r="X104" s="39" t="n">
        <f aca="false">ROUND((X103*1000)/X49,0)</f>
        <v>3</v>
      </c>
      <c r="Y104" s="39" t="n">
        <f aca="false">ROUND((Y103*1000)/Y49,0)</f>
        <v>3</v>
      </c>
      <c r="Z104" s="39" t="n">
        <f aca="false">ROUND((Z103*1000)/Z49,0)</f>
        <v>3</v>
      </c>
      <c r="AA104" s="39" t="n">
        <f aca="false">ROUND((AA103*1000)/AA49,0)</f>
        <v>3</v>
      </c>
      <c r="AB104" s="39" t="n">
        <f aca="false">ROUND((AB103*1000)/AB49,0)</f>
        <v>3</v>
      </c>
      <c r="AC104" s="39" t="n">
        <f aca="false">ROUND((AC103*1000)/AC49,0)</f>
        <v>3</v>
      </c>
      <c r="AD104" s="39" t="n">
        <f aca="false">ROUND((AD103*1000)/AD49,0)</f>
        <v>3</v>
      </c>
      <c r="AE104" s="39" t="n">
        <f aca="false">ROUND((AE103*1000)/AE49,0)</f>
        <v>3</v>
      </c>
      <c r="AF104" s="39" t="n">
        <f aca="false">ROUND((AF103*1000)/AF49,0)</f>
        <v>3</v>
      </c>
      <c r="AG104" s="39" t="n">
        <f aca="false">ROUND((AG103*1000)/AG49,0)</f>
        <v>3</v>
      </c>
      <c r="AH104" s="39" t="n">
        <f aca="false">ROUND((AH103*1000)/AH49,0)</f>
        <v>3</v>
      </c>
      <c r="AI104" s="39" t="n">
        <f aca="false">ROUND((AI103*1000)/AI49,0)</f>
        <v>3</v>
      </c>
      <c r="AJ104" s="39" t="n">
        <f aca="false">ROUND((AJ103*1000)/AJ49,0)</f>
        <v>3</v>
      </c>
      <c r="AK104" s="39" t="n">
        <f aca="false">ROUND((AK103*1000)/AK49,0)</f>
        <v>3</v>
      </c>
      <c r="AL104" s="39" t="n">
        <f aca="false">ROUND((AL103*1000)/AL49,0)</f>
        <v>3</v>
      </c>
      <c r="AM104" s="39" t="n">
        <f aca="false">ROUND((AM103*1000)/AM49,0)</f>
        <v>3</v>
      </c>
      <c r="AN104" s="39" t="n">
        <f aca="false">ROUND((AN103*1000)/AN49,0)</f>
        <v>3</v>
      </c>
      <c r="AO104" s="39" t="n">
        <f aca="false">ROUND((AO103*1000)/AO49,0)</f>
        <v>3</v>
      </c>
      <c r="AP104" s="39" t="n">
        <f aca="false">ROUND((AP103*1000)/AP49,0)</f>
        <v>3</v>
      </c>
      <c r="AQ104" s="39" t="n">
        <f aca="false">ROUND((AQ103*1000)/AQ49,0)</f>
        <v>3</v>
      </c>
      <c r="AR104" s="39" t="n">
        <f aca="false">ROUND((AR103*1000)/AR49,0)</f>
        <v>3</v>
      </c>
      <c r="AS104" s="39" t="n">
        <f aca="false">ROUND((AS103*1000)/AS49,0)</f>
        <v>3</v>
      </c>
      <c r="AT104" s="39" t="n">
        <f aca="false">ROUND((AT103*1000)/AT49,0)</f>
        <v>3</v>
      </c>
      <c r="AU104" s="39" t="n">
        <f aca="false">ROUND((AU103*1000)/AU49,0)</f>
        <v>3</v>
      </c>
      <c r="AV104" s="39" t="n">
        <f aca="false">ROUND((AV103*1000)/AV49,0)</f>
        <v>3</v>
      </c>
      <c r="AW104" s="39" t="n">
        <f aca="false">ROUND((AW103*1000)/AW49,0)</f>
        <v>3</v>
      </c>
      <c r="AX104" s="39" t="n">
        <f aca="false">ROUND((AX103*1000)/AX49,0)</f>
        <v>3</v>
      </c>
      <c r="AY104" s="39" t="n">
        <f aca="false">ROUND((AY103*1000)/AY49,0)</f>
        <v>3</v>
      </c>
      <c r="AZ104" s="39" t="n">
        <f aca="false">ROUND((AZ103*1000)/AZ49,0)</f>
        <v>3</v>
      </c>
      <c r="BA104" s="39" t="n">
        <f aca="false">ROUND((BA103*1000)/BA49,0)</f>
        <v>3</v>
      </c>
      <c r="BB104" s="39" t="n">
        <f aca="false">ROUND((BB103*1000)/BB49,0)</f>
        <v>3</v>
      </c>
      <c r="BC104" s="39" t="n">
        <f aca="false">ROUND((BC103*1000)/BC49,0)</f>
        <v>3</v>
      </c>
      <c r="BD104" s="39" t="n">
        <f aca="false">ROUND((BD103*1000)/BD49,0)</f>
        <v>3</v>
      </c>
      <c r="BE104" s="39" t="n">
        <f aca="false">ROUND((BE103*1000)/BE49,0)</f>
        <v>3</v>
      </c>
      <c r="BF104" s="39" t="n">
        <f aca="false">ROUND((BF103*1000)/BF49,0)</f>
        <v>3</v>
      </c>
      <c r="BG104" s="39" t="n">
        <f aca="false">ROUND((BG103*1000)/BG49,0)</f>
        <v>3</v>
      </c>
      <c r="BH104" s="39" t="n">
        <f aca="false">ROUND((BH103*1000)/BH49,0)</f>
        <v>3</v>
      </c>
      <c r="BI104" s="39" t="n">
        <f aca="false">ROUND((BI103*1000)/BI49,0)</f>
        <v>3</v>
      </c>
      <c r="BJ104" s="39" t="n">
        <f aca="false">ROUND((BJ103*1000)/BJ49,0)</f>
        <v>3</v>
      </c>
      <c r="BK104" s="39" t="n">
        <f aca="false">ROUND((BK103*1000)/BK49,0)</f>
        <v>3</v>
      </c>
      <c r="BL104" s="39" t="n">
        <f aca="false">ROUND((BL103*1000)/BL49,0)</f>
        <v>3</v>
      </c>
      <c r="BM104" s="39" t="n">
        <f aca="false">ROUND((BM103*1000)/BM49,0)</f>
        <v>3</v>
      </c>
      <c r="BN104" s="39" t="n">
        <f aca="false">ROUND((BN103*1000)/BN49,0)</f>
        <v>3</v>
      </c>
      <c r="BO104" s="39" t="n">
        <f aca="false">ROUND((BO103*1000)/BO49,0)</f>
        <v>3</v>
      </c>
      <c r="BP104" s="39" t="n">
        <f aca="false">ROUND((BP103*1000)/BP49,0)</f>
        <v>3</v>
      </c>
      <c r="BQ104" s="39" t="n">
        <f aca="false">ROUND((BQ103*1000)/BQ49,0)</f>
        <v>3</v>
      </c>
      <c r="BR104" s="39" t="n">
        <f aca="false">ROUND((BR103*1000)/BR49,0)</f>
        <v>3</v>
      </c>
      <c r="BS104" s="39" t="n">
        <f aca="false">ROUND((BS103*1000)/BS49,0)</f>
        <v>3</v>
      </c>
      <c r="BT104" s="39" t="n">
        <f aca="false">ROUND((BT103*1000)/BT49,0)</f>
        <v>3</v>
      </c>
      <c r="BU104" s="39" t="n">
        <f aca="false">ROUND((BU103*1000)/BU49,0)</f>
        <v>3</v>
      </c>
      <c r="BV104" s="39" t="n">
        <f aca="false">ROUND((BV103*1000)/BV49,0)</f>
        <v>3</v>
      </c>
      <c r="BW104" s="39" t="n">
        <f aca="false">ROUND((BW103*1000)/BW49,0)</f>
        <v>3</v>
      </c>
      <c r="BX104" s="39" t="n">
        <f aca="false">ROUND((BX103*1000)/BX49,0)</f>
        <v>3</v>
      </c>
      <c r="BY104" s="39" t="n">
        <f aca="false">ROUND((BY103*1000)/BY49,0)</f>
        <v>3</v>
      </c>
      <c r="BZ104" s="39" t="n">
        <f aca="false">ROUND((BZ103*1000)/BZ49,0)</f>
        <v>3</v>
      </c>
      <c r="CA104" s="39" t="n">
        <f aca="false">ROUND((CA103*1000)/CA49,0)</f>
        <v>3</v>
      </c>
      <c r="CB104" s="39" t="n">
        <f aca="false">ROUND((CB103*1000)/CB49,0)</f>
        <v>3</v>
      </c>
      <c r="CC104" s="39" t="n">
        <f aca="false">ROUND((CC103*1000)/CC49,0)</f>
        <v>3</v>
      </c>
      <c r="CD104" s="39" t="n">
        <f aca="false">ROUND((CD103*1000)/CD49,0)</f>
        <v>3</v>
      </c>
      <c r="CE104" s="39" t="n">
        <f aca="false">ROUND((CE103*1000)/CE49,0)</f>
        <v>3</v>
      </c>
      <c r="CF104" s="39" t="n">
        <f aca="false">ROUND((CF103*1000)/CF49,0)</f>
        <v>3</v>
      </c>
      <c r="CG104" s="39" t="n">
        <f aca="false">ROUND((CG103*1000)/CG49,0)</f>
        <v>3</v>
      </c>
      <c r="CH104" s="39" t="n">
        <f aca="false">ROUND((CH103*1000)/CH49,0)</f>
        <v>3</v>
      </c>
      <c r="CI104" s="39" t="n">
        <f aca="false">ROUND((CI103*1000)/CI49,0)</f>
        <v>3</v>
      </c>
      <c r="CJ104" s="39" t="n">
        <f aca="false">ROUND((CJ103*1000)/CJ49,0)</f>
        <v>3</v>
      </c>
      <c r="CK104" s="39" t="n">
        <f aca="false">ROUND((CK103*1000)/CK49,0)</f>
        <v>3</v>
      </c>
      <c r="CL104" s="39" t="n">
        <f aca="false">ROUND((CL103*1000)/CL49,0)</f>
        <v>3</v>
      </c>
      <c r="CM104" s="39" t="n">
        <f aca="false">ROUND((CM103*1000)/CM49,0)</f>
        <v>3</v>
      </c>
      <c r="CN104" s="39" t="n">
        <f aca="false">ROUND((CN103*1000)/CN49,0)</f>
        <v>3</v>
      </c>
      <c r="CO104" s="39" t="n">
        <f aca="false">ROUND((CO103*1000)/CO49,0)</f>
        <v>3</v>
      </c>
      <c r="CP104" s="39" t="n">
        <f aca="false">ROUND((CP103*1000)/CP49,0)</f>
        <v>3</v>
      </c>
      <c r="CQ104" s="39" t="n">
        <f aca="false">ROUND((CQ103*1000)/CQ49,0)</f>
        <v>3</v>
      </c>
      <c r="CR104" s="39" t="n">
        <f aca="false">ROUND((CR103*1000)/CR49,0)</f>
        <v>3</v>
      </c>
      <c r="CS104" s="39" t="n">
        <f aca="false">ROUND((CS103*1000)/CS49,0)</f>
        <v>3</v>
      </c>
      <c r="CT104" s="39" t="n">
        <f aca="false">ROUND((CT103*1000)/CT49,0)</f>
        <v>3</v>
      </c>
      <c r="CU104" s="39" t="n">
        <f aca="false">ROUND((CU103*1000)/CU49,0)</f>
        <v>3</v>
      </c>
      <c r="CV104" s="39" t="n">
        <f aca="false">ROUND((CV103*1000)/CV49,0)</f>
        <v>3</v>
      </c>
      <c r="CW104" s="39" t="n">
        <f aca="false">ROUND((CW103*1000)/CW49,0)</f>
        <v>3</v>
      </c>
    </row>
    <row r="105" customFormat="false" ht="17" hidden="false" customHeight="false" outlineLevel="0" collapsed="false">
      <c r="C105" s="0" t="s">
        <v>195</v>
      </c>
      <c r="D105" s="47" t="n">
        <f aca="false">D102*D103</f>
        <v>600.833333333333</v>
      </c>
      <c r="F105" s="47" t="n">
        <f aca="false">F103*F102</f>
        <v>0</v>
      </c>
      <c r="G105" s="47" t="n">
        <f aca="false">G103*G102</f>
        <v>0</v>
      </c>
      <c r="H105" s="47" t="n">
        <f aca="false">H103*H102</f>
        <v>0</v>
      </c>
      <c r="I105" s="47" t="n">
        <f aca="false">I103*I102</f>
        <v>0</v>
      </c>
      <c r="J105" s="47" t="n">
        <f aca="false">J103*J102</f>
        <v>0</v>
      </c>
      <c r="K105" s="47" t="n">
        <f aca="false">K103*K102</f>
        <v>0</v>
      </c>
      <c r="L105" s="47" t="n">
        <f aca="false">L103*L102</f>
        <v>0</v>
      </c>
      <c r="M105" s="47" t="n">
        <f aca="false">M103*M102</f>
        <v>0</v>
      </c>
      <c r="N105" s="47" t="n">
        <f aca="false">N103*N102</f>
        <v>0</v>
      </c>
      <c r="O105" s="47" t="n">
        <f aca="false">O103*O102</f>
        <v>8.58333333333333</v>
      </c>
      <c r="P105" s="47" t="n">
        <f aca="false">P103*P102</f>
        <v>8.58333333333333</v>
      </c>
      <c r="Q105" s="47" t="n">
        <f aca="false">Q103*Q102</f>
        <v>8.58333333333333</v>
      </c>
      <c r="R105" s="47" t="n">
        <f aca="false">R103*R102</f>
        <v>8.58333333333333</v>
      </c>
      <c r="S105" s="47" t="n">
        <f aca="false">S103*S102</f>
        <v>8.58333333333333</v>
      </c>
      <c r="T105" s="47" t="n">
        <f aca="false">T103*T102</f>
        <v>8.58333333333333</v>
      </c>
      <c r="U105" s="47" t="n">
        <f aca="false">U103*U102</f>
        <v>8.58333333333333</v>
      </c>
      <c r="V105" s="47" t="n">
        <f aca="false">V103*V102</f>
        <v>8.58333333333333</v>
      </c>
      <c r="W105" s="47" t="n">
        <f aca="false">W103*W102</f>
        <v>8.58333333333333</v>
      </c>
      <c r="X105" s="47" t="n">
        <f aca="false">X103*X102</f>
        <v>8.58333333333333</v>
      </c>
      <c r="Y105" s="47" t="n">
        <f aca="false">Y103*Y102</f>
        <v>8.58333333333333</v>
      </c>
      <c r="Z105" s="47" t="n">
        <f aca="false">Z103*Z102</f>
        <v>8.58333333333333</v>
      </c>
      <c r="AA105" s="47" t="n">
        <f aca="false">AA103*AA102</f>
        <v>8.58333333333333</v>
      </c>
      <c r="AB105" s="47" t="n">
        <f aca="false">AB103*AB102</f>
        <v>8.58333333333333</v>
      </c>
      <c r="AC105" s="47" t="n">
        <f aca="false">AC103*AC102</f>
        <v>8.58333333333333</v>
      </c>
      <c r="AD105" s="47" t="n">
        <f aca="false">AD103*AD102</f>
        <v>8.58333333333333</v>
      </c>
      <c r="AE105" s="47" t="n">
        <f aca="false">AE103*AE102</f>
        <v>8.58333333333333</v>
      </c>
      <c r="AF105" s="47" t="n">
        <f aca="false">AF103*AF102</f>
        <v>8.58333333333333</v>
      </c>
      <c r="AG105" s="47" t="n">
        <f aca="false">AG103*AG102</f>
        <v>8.58333333333333</v>
      </c>
      <c r="AH105" s="47" t="n">
        <f aca="false">AH103*AH102</f>
        <v>8.58333333333333</v>
      </c>
      <c r="AI105" s="47" t="n">
        <f aca="false">AI103*AI102</f>
        <v>8.58333333333333</v>
      </c>
      <c r="AJ105" s="47" t="n">
        <f aca="false">AJ103*AJ102</f>
        <v>8.58333333333333</v>
      </c>
      <c r="AK105" s="47" t="n">
        <f aca="false">AK103*AK102</f>
        <v>8.58333333333333</v>
      </c>
      <c r="AL105" s="47" t="n">
        <f aca="false">AL103*AL102</f>
        <v>8.58333333333333</v>
      </c>
      <c r="AM105" s="47" t="n">
        <f aca="false">AM103*AM102</f>
        <v>8.58333333333333</v>
      </c>
      <c r="AN105" s="47" t="n">
        <f aca="false">AN103*AN102</f>
        <v>8.58333333333333</v>
      </c>
      <c r="AO105" s="47" t="n">
        <f aca="false">AO103*AO102</f>
        <v>8.58333333333333</v>
      </c>
      <c r="AP105" s="47" t="n">
        <f aca="false">AP103*AP102</f>
        <v>8.58333333333333</v>
      </c>
      <c r="AQ105" s="47" t="n">
        <f aca="false">AQ103*AQ102</f>
        <v>8.58333333333333</v>
      </c>
      <c r="AR105" s="47" t="n">
        <f aca="false">AR103*AR102</f>
        <v>8.58333333333333</v>
      </c>
      <c r="AS105" s="47" t="n">
        <f aca="false">AS103*AS102</f>
        <v>8.58333333333333</v>
      </c>
      <c r="AT105" s="47" t="n">
        <f aca="false">AT103*AT102</f>
        <v>8.58333333333333</v>
      </c>
      <c r="AU105" s="47" t="n">
        <f aca="false">AU103*AU102</f>
        <v>8.58333333333333</v>
      </c>
      <c r="AV105" s="47" t="n">
        <f aca="false">AV103*AV102</f>
        <v>8.58333333333333</v>
      </c>
      <c r="AW105" s="47" t="n">
        <f aca="false">AW103*AW102</f>
        <v>8.58333333333333</v>
      </c>
      <c r="AX105" s="47" t="n">
        <f aca="false">AX103*AX102</f>
        <v>8.58333333333333</v>
      </c>
      <c r="AY105" s="47" t="n">
        <f aca="false">AY103*AY102</f>
        <v>8.58333333333333</v>
      </c>
      <c r="AZ105" s="47" t="n">
        <f aca="false">AZ103*AZ102</f>
        <v>8.58333333333333</v>
      </c>
      <c r="BA105" s="47" t="n">
        <f aca="false">BA103*BA102</f>
        <v>8.58333333333333</v>
      </c>
      <c r="BB105" s="47" t="n">
        <f aca="false">BB103*BB102</f>
        <v>8.58333333333333</v>
      </c>
      <c r="BC105" s="47" t="n">
        <f aca="false">BC103*BC102</f>
        <v>8.58333333333333</v>
      </c>
      <c r="BD105" s="47" t="n">
        <f aca="false">BD103*BD102</f>
        <v>8.58333333333333</v>
      </c>
      <c r="BE105" s="47" t="n">
        <f aca="false">BE103*BE102</f>
        <v>8.58333333333333</v>
      </c>
      <c r="BF105" s="47" t="n">
        <f aca="false">BF103*BF102</f>
        <v>8.58333333333333</v>
      </c>
      <c r="BG105" s="47" t="n">
        <f aca="false">BG103*BG102</f>
        <v>8.58333333333333</v>
      </c>
      <c r="BH105" s="47" t="n">
        <f aca="false">BH103*BH102</f>
        <v>8.58333333333333</v>
      </c>
      <c r="BI105" s="47" t="n">
        <f aca="false">BI103*BI102</f>
        <v>8.58333333333333</v>
      </c>
      <c r="BJ105" s="47" t="n">
        <f aca="false">BJ103*BJ102</f>
        <v>8.58333333333333</v>
      </c>
      <c r="BK105" s="47" t="n">
        <f aca="false">BK103*BK102</f>
        <v>8.58333333333333</v>
      </c>
      <c r="BL105" s="47" t="n">
        <f aca="false">BL103*BL102</f>
        <v>8.58333333333333</v>
      </c>
      <c r="BM105" s="47" t="n">
        <f aca="false">BM103*BM102</f>
        <v>8.58333333333333</v>
      </c>
      <c r="BN105" s="47" t="n">
        <f aca="false">BN103*BN102</f>
        <v>8.58333333333333</v>
      </c>
      <c r="BO105" s="47" t="n">
        <f aca="false">BO103*BO102</f>
        <v>8.58333333333333</v>
      </c>
      <c r="BP105" s="47" t="n">
        <f aca="false">BP103*BP102</f>
        <v>8.58333333333333</v>
      </c>
      <c r="BQ105" s="47" t="n">
        <f aca="false">BQ103*BQ102</f>
        <v>8.58333333333333</v>
      </c>
      <c r="BR105" s="47" t="n">
        <f aca="false">BR103*BR102</f>
        <v>8.58333333333333</v>
      </c>
      <c r="BS105" s="47" t="n">
        <f aca="false">BS103*BS102</f>
        <v>8.58333333333333</v>
      </c>
      <c r="BT105" s="47" t="n">
        <f aca="false">BT103*BT102</f>
        <v>8.58333333333333</v>
      </c>
      <c r="BU105" s="47" t="n">
        <f aca="false">BU103*BU102</f>
        <v>8.58333333333333</v>
      </c>
      <c r="BV105" s="47" t="n">
        <f aca="false">BV103*BV102</f>
        <v>8.58333333333333</v>
      </c>
      <c r="BW105" s="47" t="n">
        <f aca="false">BW103*BW102</f>
        <v>8.58333333333333</v>
      </c>
      <c r="BX105" s="47" t="n">
        <f aca="false">BX103*BX102</f>
        <v>8.58333333333333</v>
      </c>
      <c r="BY105" s="47" t="n">
        <f aca="false">BY103*BY102</f>
        <v>8.58333333333333</v>
      </c>
      <c r="BZ105" s="47" t="n">
        <f aca="false">BZ103*BZ102</f>
        <v>8.58333333333333</v>
      </c>
      <c r="CA105" s="47" t="n">
        <f aca="false">CA103*CA102</f>
        <v>8.58333333333333</v>
      </c>
      <c r="CB105" s="47" t="n">
        <f aca="false">CB103*CB102</f>
        <v>8.58333333333333</v>
      </c>
      <c r="CC105" s="47" t="n">
        <f aca="false">CC103*CC102</f>
        <v>8.58333333333333</v>
      </c>
      <c r="CD105" s="47" t="n">
        <f aca="false">CD103*CD102</f>
        <v>8.58333333333333</v>
      </c>
      <c r="CE105" s="47" t="n">
        <f aca="false">CE103*CE102</f>
        <v>8.58333333333333</v>
      </c>
      <c r="CF105" s="47" t="n">
        <f aca="false">CF103*CF102</f>
        <v>8.58333333333333</v>
      </c>
      <c r="CG105" s="47" t="n">
        <f aca="false">CG103*CG102</f>
        <v>8.58333333333333</v>
      </c>
      <c r="CH105" s="47" t="n">
        <f aca="false">CH103*CH102</f>
        <v>8.58333333333333</v>
      </c>
      <c r="CI105" s="47" t="n">
        <f aca="false">CI103*CI102</f>
        <v>8.58333333333333</v>
      </c>
      <c r="CJ105" s="47" t="n">
        <f aca="false">CJ103*CJ102</f>
        <v>8.58333333333333</v>
      </c>
      <c r="CK105" s="47" t="n">
        <f aca="false">CK103*CK102</f>
        <v>8.58333333333333</v>
      </c>
      <c r="CL105" s="47" t="n">
        <f aca="false">CL103*CL102</f>
        <v>8.58333333333333</v>
      </c>
      <c r="CM105" s="47" t="n">
        <f aca="false">CM103*CM102</f>
        <v>8.58333333333333</v>
      </c>
      <c r="CN105" s="47" t="n">
        <f aca="false">CN103*CN102</f>
        <v>8.58333333333333</v>
      </c>
      <c r="CO105" s="47" t="n">
        <f aca="false">CO103*CO102</f>
        <v>8.58333333333333</v>
      </c>
      <c r="CP105" s="47" t="n">
        <f aca="false">CP103*CP102</f>
        <v>8.58333333333333</v>
      </c>
      <c r="CQ105" s="47" t="n">
        <f aca="false">CQ103*CQ102</f>
        <v>8.58333333333333</v>
      </c>
      <c r="CR105" s="47" t="n">
        <f aca="false">CR103*CR102</f>
        <v>8.58333333333333</v>
      </c>
      <c r="CS105" s="47" t="n">
        <f aca="false">CS103*CS102</f>
        <v>8.58333333333333</v>
      </c>
      <c r="CT105" s="47" t="n">
        <f aca="false">CT103*CT102</f>
        <v>8.58333333333333</v>
      </c>
      <c r="CU105" s="47" t="n">
        <f aca="false">CU103*CU102</f>
        <v>8.58333333333333</v>
      </c>
      <c r="CV105" s="47" t="n">
        <f aca="false">CV103*CV102</f>
        <v>8.58333333333333</v>
      </c>
      <c r="CW105" s="47" t="n">
        <f aca="false">CW103*CW102</f>
        <v>8.58333333333333</v>
      </c>
    </row>
    <row r="106" customFormat="false" ht="17" hidden="false" customHeight="false" outlineLevel="0" collapsed="false">
      <c r="C106" s="0" t="s">
        <v>196</v>
      </c>
      <c r="D106" s="62" t="n">
        <f aca="false">+IF(ISERROR(D105/D13),0,D105/D13)</f>
        <v>1.03142434790902</v>
      </c>
      <c r="F106" s="62" t="n">
        <f aca="false">IF(ISERROR(F105/F13),0,F105/F13)</f>
        <v>0</v>
      </c>
      <c r="G106" s="62" t="n">
        <f aca="false">IF(ISERROR(G105/G13),0,G105/G13)</f>
        <v>0</v>
      </c>
      <c r="H106" s="62" t="n">
        <f aca="false">IF(ISERROR(H105/H13),0,H105/H13)</f>
        <v>0</v>
      </c>
      <c r="I106" s="62" t="n">
        <f aca="false">IF(ISERROR(I105/I13),0,I105/I13)</f>
        <v>0</v>
      </c>
      <c r="J106" s="62" t="n">
        <f aca="false">IF(ISERROR(J105/J13),0,J105/J13)</f>
        <v>0</v>
      </c>
      <c r="K106" s="62" t="n">
        <f aca="false">IF(ISERROR(K105/K13),0,K105/K13)</f>
        <v>0</v>
      </c>
      <c r="L106" s="62" t="n">
        <f aca="false">IF(ISERROR(L105/L13),0,L105/L13)</f>
        <v>0</v>
      </c>
      <c r="M106" s="62" t="n">
        <f aca="false">IF(ISERROR(M105/M13),0,M105/M13)</f>
        <v>0</v>
      </c>
      <c r="N106" s="62" t="n">
        <f aca="false">N105/N13</f>
        <v>0</v>
      </c>
      <c r="O106" s="62" t="n">
        <f aca="false">O105/O13</f>
        <v>2.86111111111111</v>
      </c>
      <c r="P106" s="62" t="n">
        <f aca="false">P105/P13</f>
        <v>1.43055555555556</v>
      </c>
      <c r="Q106" s="62" t="n">
        <f aca="false">Q105/Q13</f>
        <v>1.43055555555556</v>
      </c>
      <c r="R106" s="62" t="n">
        <f aca="false">R105/R13</f>
        <v>1.43055555555556</v>
      </c>
      <c r="S106" s="62" t="n">
        <f aca="false">S105/S13</f>
        <v>1.43055555555556</v>
      </c>
      <c r="T106" s="62" t="n">
        <f aca="false">T105/T13</f>
        <v>1.43055555555556</v>
      </c>
      <c r="U106" s="62" t="n">
        <f aca="false">U105/U13</f>
        <v>1.43055555555556</v>
      </c>
      <c r="V106" s="62" t="n">
        <f aca="false">V105/V13</f>
        <v>1.43055555555556</v>
      </c>
      <c r="W106" s="62" t="n">
        <f aca="false">W105/W13</f>
        <v>1.43055555555556</v>
      </c>
      <c r="X106" s="62" t="n">
        <f aca="false">X105/X13</f>
        <v>1.43055555555556</v>
      </c>
      <c r="Y106" s="62" t="n">
        <f aca="false">Y105/Y13</f>
        <v>1.43055555555556</v>
      </c>
      <c r="Z106" s="62" t="n">
        <f aca="false">Z105/Z13</f>
        <v>1.43055555555556</v>
      </c>
      <c r="AA106" s="62" t="n">
        <f aca="false">AA105/AA13</f>
        <v>1.43055555555556</v>
      </c>
      <c r="AB106" s="62" t="n">
        <f aca="false">AB105/AB13</f>
        <v>1.43055555555556</v>
      </c>
      <c r="AC106" s="62" t="n">
        <f aca="false">AC105/AC13</f>
        <v>1.43055555555556</v>
      </c>
      <c r="AD106" s="62" t="n">
        <f aca="false">AD105/AD13</f>
        <v>1.43055555555556</v>
      </c>
      <c r="AE106" s="62" t="n">
        <f aca="false">AE105/AE13</f>
        <v>1.43055555555556</v>
      </c>
      <c r="AF106" s="62" t="n">
        <f aca="false">AF105/AF13</f>
        <v>1.43055555555556</v>
      </c>
      <c r="AG106" s="62" t="n">
        <f aca="false">AG105/AG13</f>
        <v>1.43055555555556</v>
      </c>
      <c r="AH106" s="62" t="n">
        <f aca="false">AH105/AH13</f>
        <v>1.43055555555556</v>
      </c>
      <c r="AI106" s="62" t="n">
        <f aca="false">AI105/AI13</f>
        <v>1.43055555555556</v>
      </c>
      <c r="AJ106" s="62" t="n">
        <f aca="false">AJ105/AJ13</f>
        <v>0.953703703703704</v>
      </c>
      <c r="AK106" s="62" t="n">
        <f aca="false">AK105/AK13</f>
        <v>0.953703703703704</v>
      </c>
      <c r="AL106" s="62" t="n">
        <f aca="false">AL105/AL13</f>
        <v>0.953703703703704</v>
      </c>
      <c r="AM106" s="62" t="n">
        <f aca="false">AM105/AM13</f>
        <v>0.953703703703704</v>
      </c>
      <c r="AN106" s="62" t="n">
        <f aca="false">AN105/AN13</f>
        <v>0.953703703703704</v>
      </c>
      <c r="AO106" s="62" t="n">
        <f aca="false">AO105/AO13</f>
        <v>0.953703703703704</v>
      </c>
      <c r="AP106" s="62" t="n">
        <f aca="false">AP105/AP13</f>
        <v>0.953703703703704</v>
      </c>
      <c r="AQ106" s="62" t="n">
        <f aca="false">AQ105/AQ13</f>
        <v>0.953703703703704</v>
      </c>
      <c r="AR106" s="62" t="n">
        <f aca="false">AR105/AR13</f>
        <v>0.953703703703704</v>
      </c>
      <c r="AS106" s="62" t="n">
        <f aca="false">AS105/AS13</f>
        <v>0.953703703703704</v>
      </c>
      <c r="AT106" s="62" t="n">
        <f aca="false">AT105/AT13</f>
        <v>0.953703703703704</v>
      </c>
      <c r="AU106" s="62" t="n">
        <f aca="false">AU105/AU13</f>
        <v>0.953703703703704</v>
      </c>
      <c r="AV106" s="62" t="n">
        <f aca="false">AV105/AV13</f>
        <v>0.953703703703704</v>
      </c>
      <c r="AW106" s="62" t="n">
        <f aca="false">AW105/AW13</f>
        <v>0.953703703703704</v>
      </c>
      <c r="AX106" s="62" t="n">
        <f aca="false">AX105/AX13</f>
        <v>0.953703703703704</v>
      </c>
      <c r="AY106" s="62" t="n">
        <f aca="false">AY105/AY13</f>
        <v>0.953703703703704</v>
      </c>
      <c r="AZ106" s="62" t="n">
        <f aca="false">AZ105/AZ13</f>
        <v>0.953703703703704</v>
      </c>
      <c r="BA106" s="62" t="n">
        <f aca="false">BA105/BA13</f>
        <v>0.953703703703704</v>
      </c>
      <c r="BB106" s="62" t="n">
        <f aca="false">BB105/BB13</f>
        <v>0.953703703703704</v>
      </c>
      <c r="BC106" s="62" t="n">
        <f aca="false">BC105/BC13</f>
        <v>0.953703703703704</v>
      </c>
      <c r="BD106" s="62" t="n">
        <f aca="false">BD105/BD13</f>
        <v>0.953703703703704</v>
      </c>
      <c r="BE106" s="62" t="n">
        <f aca="false">BE105/BE13</f>
        <v>0.953703703703704</v>
      </c>
      <c r="BF106" s="62" t="n">
        <f aca="false">BF105/BF13</f>
        <v>0.953703703703704</v>
      </c>
      <c r="BG106" s="62" t="n">
        <f aca="false">BG105/BG13</f>
        <v>0.953703703703704</v>
      </c>
      <c r="BH106" s="62" t="n">
        <f aca="false">BH105/BH13</f>
        <v>0.953703703703704</v>
      </c>
      <c r="BI106" s="62" t="n">
        <f aca="false">BI105/BI13</f>
        <v>0.953703703703704</v>
      </c>
      <c r="BJ106" s="62" t="n">
        <f aca="false">BJ105/BJ13</f>
        <v>0.953703703703704</v>
      </c>
      <c r="BK106" s="62" t="n">
        <f aca="false">BK105/BK13</f>
        <v>0.953703703703704</v>
      </c>
      <c r="BL106" s="62" t="n">
        <f aca="false">BL105/BL13</f>
        <v>0.953703703703704</v>
      </c>
      <c r="BM106" s="62" t="n">
        <f aca="false">BM105/BM13</f>
        <v>0.953703703703704</v>
      </c>
      <c r="BN106" s="62" t="n">
        <f aca="false">BN105/BN13</f>
        <v>0.953703703703704</v>
      </c>
      <c r="BO106" s="62" t="n">
        <f aca="false">BO105/BO13</f>
        <v>0.953703703703704</v>
      </c>
      <c r="BP106" s="62" t="n">
        <f aca="false">BP105/BP13</f>
        <v>0.953703703703704</v>
      </c>
      <c r="BQ106" s="62" t="n">
        <f aca="false">BQ105/BQ13</f>
        <v>0.953703703703704</v>
      </c>
      <c r="BR106" s="62" t="n">
        <f aca="false">BR105/BR13</f>
        <v>0.953703703703704</v>
      </c>
      <c r="BS106" s="62" t="n">
        <f aca="false">BS105/BS13</f>
        <v>0.953703703703704</v>
      </c>
      <c r="BT106" s="62" t="n">
        <f aca="false">BT105/BT13</f>
        <v>0.953703703703704</v>
      </c>
      <c r="BU106" s="62" t="n">
        <f aca="false">BU105/BU13</f>
        <v>0.953703703703704</v>
      </c>
      <c r="BV106" s="62" t="n">
        <f aca="false">BV105/BV13</f>
        <v>0.953703703703704</v>
      </c>
      <c r="BW106" s="62" t="n">
        <f aca="false">BW105/BW13</f>
        <v>0.953703703703704</v>
      </c>
      <c r="BX106" s="62" t="n">
        <f aca="false">BX105/BX13</f>
        <v>0.953703703703704</v>
      </c>
      <c r="BY106" s="62" t="n">
        <f aca="false">BY105/BY13</f>
        <v>0.953703703703704</v>
      </c>
      <c r="BZ106" s="62" t="n">
        <f aca="false">BZ105/BZ13</f>
        <v>0.953703703703704</v>
      </c>
      <c r="CA106" s="62" t="n">
        <f aca="false">CA105/CA13</f>
        <v>0.953703703703704</v>
      </c>
      <c r="CB106" s="62" t="n">
        <f aca="false">CB105/CB13</f>
        <v>0.953703703703704</v>
      </c>
      <c r="CC106" s="62" t="n">
        <f aca="false">CC105/CC13</f>
        <v>0.953703703703704</v>
      </c>
      <c r="CD106" s="62" t="n">
        <f aca="false">CD105/CD13</f>
        <v>0.953703703703704</v>
      </c>
      <c r="CE106" s="62" t="n">
        <f aca="false">CE105/CE13</f>
        <v>0.953703703703704</v>
      </c>
      <c r="CF106" s="62" t="n">
        <f aca="false">CF105/CF13</f>
        <v>0.953703703703704</v>
      </c>
      <c r="CG106" s="62" t="n">
        <f aca="false">CG105/CG13</f>
        <v>0.953703703703704</v>
      </c>
      <c r="CH106" s="62" t="n">
        <f aca="false">CH105/CH13</f>
        <v>0.953703703703704</v>
      </c>
      <c r="CI106" s="62" t="n">
        <f aca="false">CI105/CI13</f>
        <v>0.953703703703704</v>
      </c>
      <c r="CJ106" s="62" t="n">
        <f aca="false">CJ105/CJ13</f>
        <v>0.953703703703704</v>
      </c>
      <c r="CK106" s="62" t="n">
        <f aca="false">CK105/CK13</f>
        <v>0.953703703703704</v>
      </c>
      <c r="CL106" s="62" t="n">
        <f aca="false">CL105/CL13</f>
        <v>0.953703703703704</v>
      </c>
      <c r="CM106" s="62" t="n">
        <f aca="false">CM105/CM13</f>
        <v>0.953703703703704</v>
      </c>
      <c r="CN106" s="62" t="n">
        <f aca="false">CN105/CN13</f>
        <v>0.953703703703704</v>
      </c>
      <c r="CO106" s="62" t="n">
        <f aca="false">CO105/CO13</f>
        <v>0.953703703703704</v>
      </c>
      <c r="CP106" s="62" t="n">
        <f aca="false">CP105/CP13</f>
        <v>0.953703703703704</v>
      </c>
      <c r="CQ106" s="62" t="n">
        <f aca="false">CQ105/CQ13</f>
        <v>0.953703703703704</v>
      </c>
      <c r="CR106" s="62" t="n">
        <f aca="false">CR105/CR13</f>
        <v>0.953703703703704</v>
      </c>
      <c r="CS106" s="62" t="n">
        <f aca="false">CS105/CS13</f>
        <v>0.953703703703704</v>
      </c>
      <c r="CT106" s="62" t="n">
        <f aca="false">CT105/CT13</f>
        <v>0.953703703703704</v>
      </c>
      <c r="CU106" s="62" t="n">
        <f aca="false">CU105/CU13</f>
        <v>0.953703703703704</v>
      </c>
      <c r="CV106" s="62" t="n">
        <f aca="false">CV105/CV13</f>
        <v>0.953703703703704</v>
      </c>
      <c r="CW106" s="62" t="n">
        <f aca="false">CW105/CW13</f>
        <v>0.953703703703704</v>
      </c>
    </row>
    <row r="108" customFormat="false" ht="17" hidden="false" customHeight="false" outlineLevel="0" collapsed="false">
      <c r="C108" s="0" t="s">
        <v>197</v>
      </c>
      <c r="D108" s="47" t="n">
        <f aca="false">BENCHMARKS!F18</f>
        <v>103</v>
      </c>
      <c r="F108" s="47" t="n">
        <f aca="false">IF(ISERROR(F13/F102),0,F13/F102)</f>
        <v>0</v>
      </c>
      <c r="G108" s="47" t="n">
        <f aca="false">IF(ISERROR(G13/G102),0,G13/G102)</f>
        <v>0</v>
      </c>
      <c r="H108" s="47" t="n">
        <f aca="false">IF(ISERROR(H13/H102),0,H13/H102)</f>
        <v>0</v>
      </c>
      <c r="I108" s="47" t="n">
        <f aca="false">IF(ISERROR(I13/I102),0,I13/I102)</f>
        <v>0</v>
      </c>
      <c r="J108" s="47" t="n">
        <f aca="false">IF(ISERROR(J13/J102),0,J13/J102)</f>
        <v>0</v>
      </c>
      <c r="K108" s="47" t="n">
        <f aca="false">IF(ISERROR(K13/K102),0,K13/K102)</f>
        <v>0</v>
      </c>
      <c r="L108" s="47" t="n">
        <f aca="false">IF(ISERROR(L13/L102),0,L13/L102)</f>
        <v>0</v>
      </c>
      <c r="M108" s="47" t="n">
        <f aca="false">IF(ISERROR(M13/M102),0,M13/M102)</f>
        <v>0</v>
      </c>
      <c r="N108" s="47" t="n">
        <f aca="false">IF(ISERROR(N13/N102),0,N13/N102)</f>
        <v>0</v>
      </c>
      <c r="O108" s="47" t="n">
        <f aca="false">IF(ISERROR(O13/O102),0,O13/O102)</f>
        <v>3</v>
      </c>
      <c r="P108" s="47" t="n">
        <f aca="false">P13/P102</f>
        <v>6</v>
      </c>
      <c r="Q108" s="47" t="n">
        <f aca="false">Q13/Q102</f>
        <v>6</v>
      </c>
      <c r="R108" s="47" t="n">
        <f aca="false">R13/R102</f>
        <v>6</v>
      </c>
      <c r="S108" s="47" t="n">
        <f aca="false">S13/S102</f>
        <v>6</v>
      </c>
      <c r="T108" s="47" t="n">
        <f aca="false">T13/T102</f>
        <v>6</v>
      </c>
      <c r="U108" s="47" t="n">
        <f aca="false">U13/U102</f>
        <v>6</v>
      </c>
      <c r="V108" s="47" t="n">
        <f aca="false">V13/V102</f>
        <v>6</v>
      </c>
      <c r="W108" s="47" t="n">
        <f aca="false">W13/W102</f>
        <v>6</v>
      </c>
      <c r="X108" s="47" t="n">
        <f aca="false">X13/X102</f>
        <v>6</v>
      </c>
      <c r="Y108" s="47" t="n">
        <f aca="false">Y13/Y102</f>
        <v>6</v>
      </c>
      <c r="Z108" s="47" t="n">
        <f aca="false">Z13/Z102</f>
        <v>6</v>
      </c>
      <c r="AA108" s="47" t="n">
        <f aca="false">AA13/AA102</f>
        <v>6</v>
      </c>
      <c r="AB108" s="47" t="n">
        <f aca="false">AB13/AB102</f>
        <v>6</v>
      </c>
      <c r="AC108" s="47" t="n">
        <f aca="false">AC13/AC102</f>
        <v>6</v>
      </c>
      <c r="AD108" s="47" t="n">
        <f aca="false">AD13/AD102</f>
        <v>6</v>
      </c>
      <c r="AE108" s="47" t="n">
        <f aca="false">AE13/AE102</f>
        <v>6</v>
      </c>
      <c r="AF108" s="47" t="n">
        <f aca="false">AF13/AF102</f>
        <v>6</v>
      </c>
      <c r="AG108" s="47" t="n">
        <f aca="false">AG13/AG102</f>
        <v>6</v>
      </c>
      <c r="AH108" s="47" t="n">
        <f aca="false">AH13/AH102</f>
        <v>6</v>
      </c>
      <c r="AI108" s="47" t="n">
        <f aca="false">AI13/AI102</f>
        <v>6</v>
      </c>
      <c r="AJ108" s="47" t="n">
        <f aca="false">AJ13/AJ102</f>
        <v>9</v>
      </c>
      <c r="AK108" s="47" t="n">
        <f aca="false">AK13/AK102</f>
        <v>9</v>
      </c>
      <c r="AL108" s="47" t="n">
        <f aca="false">AL13/AL102</f>
        <v>9</v>
      </c>
      <c r="AM108" s="47" t="n">
        <f aca="false">AM13/AM102</f>
        <v>9</v>
      </c>
      <c r="AN108" s="47" t="n">
        <f aca="false">AN13/AN102</f>
        <v>9</v>
      </c>
      <c r="AO108" s="47" t="n">
        <f aca="false">AO13/AO102</f>
        <v>9</v>
      </c>
      <c r="AP108" s="47" t="n">
        <f aca="false">AP13/AP102</f>
        <v>9</v>
      </c>
      <c r="AQ108" s="47" t="n">
        <f aca="false">AQ13/AQ102</f>
        <v>9</v>
      </c>
      <c r="AR108" s="47" t="n">
        <f aca="false">AR13/AR102</f>
        <v>9</v>
      </c>
      <c r="AS108" s="47" t="n">
        <f aca="false">AS13/AS102</f>
        <v>9</v>
      </c>
      <c r="AT108" s="47" t="n">
        <f aca="false">AT13/AT102</f>
        <v>9</v>
      </c>
      <c r="AU108" s="47" t="n">
        <f aca="false">AU13/AU102</f>
        <v>9</v>
      </c>
      <c r="AV108" s="47" t="n">
        <f aca="false">AV13/AV102</f>
        <v>9</v>
      </c>
      <c r="AW108" s="47" t="n">
        <f aca="false">AW13/AW102</f>
        <v>9</v>
      </c>
      <c r="AX108" s="47" t="n">
        <f aca="false">AX13/AX102</f>
        <v>9</v>
      </c>
      <c r="AY108" s="47" t="n">
        <f aca="false">AY13/AY102</f>
        <v>9</v>
      </c>
      <c r="AZ108" s="47" t="n">
        <f aca="false">AZ13/AZ102</f>
        <v>9</v>
      </c>
      <c r="BA108" s="47" t="n">
        <f aca="false">BA13/BA102</f>
        <v>9</v>
      </c>
      <c r="BB108" s="47" t="n">
        <f aca="false">BB13/BB102</f>
        <v>9</v>
      </c>
      <c r="BC108" s="47" t="n">
        <f aca="false">BC13/BC102</f>
        <v>9</v>
      </c>
      <c r="BD108" s="47" t="n">
        <f aca="false">BD13/BD102</f>
        <v>9</v>
      </c>
      <c r="BE108" s="47" t="n">
        <f aca="false">BE13/BE102</f>
        <v>9</v>
      </c>
      <c r="BF108" s="47" t="n">
        <f aca="false">BF13/BF102</f>
        <v>9</v>
      </c>
      <c r="BG108" s="47" t="n">
        <f aca="false">BG13/BG102</f>
        <v>9</v>
      </c>
      <c r="BH108" s="47" t="n">
        <f aca="false">BH13/BH102</f>
        <v>9</v>
      </c>
      <c r="BI108" s="47" t="n">
        <f aca="false">BI13/BI102</f>
        <v>9</v>
      </c>
      <c r="BJ108" s="47" t="n">
        <f aca="false">BJ13/BJ102</f>
        <v>9</v>
      </c>
      <c r="BK108" s="47" t="n">
        <f aca="false">BK13/BK102</f>
        <v>9</v>
      </c>
      <c r="BL108" s="47" t="n">
        <f aca="false">BL13/BL102</f>
        <v>9</v>
      </c>
      <c r="BM108" s="47" t="n">
        <f aca="false">BM13/BM102</f>
        <v>9</v>
      </c>
      <c r="BN108" s="47" t="n">
        <f aca="false">BN13/BN102</f>
        <v>9</v>
      </c>
      <c r="BO108" s="47" t="n">
        <f aca="false">BO13/BO102</f>
        <v>9</v>
      </c>
      <c r="BP108" s="47" t="n">
        <f aca="false">BP13/BP102</f>
        <v>9</v>
      </c>
      <c r="BQ108" s="47" t="n">
        <f aca="false">BQ13/BQ102</f>
        <v>9</v>
      </c>
      <c r="BR108" s="47" t="n">
        <f aca="false">BR13/BR102</f>
        <v>9</v>
      </c>
      <c r="BS108" s="47" t="n">
        <f aca="false">BS13/BS102</f>
        <v>9</v>
      </c>
      <c r="BT108" s="47" t="n">
        <f aca="false">BT13/BT102</f>
        <v>9</v>
      </c>
      <c r="BU108" s="47" t="n">
        <f aca="false">BU13/BU102</f>
        <v>9</v>
      </c>
      <c r="BV108" s="47" t="n">
        <f aca="false">BV13/BV102</f>
        <v>9</v>
      </c>
      <c r="BW108" s="47" t="n">
        <f aca="false">BW13/BW102</f>
        <v>9</v>
      </c>
      <c r="BX108" s="47" t="n">
        <f aca="false">BX13/BX102</f>
        <v>9</v>
      </c>
      <c r="BY108" s="47" t="n">
        <f aca="false">BY13/BY102</f>
        <v>9</v>
      </c>
      <c r="BZ108" s="47" t="n">
        <f aca="false">BZ13/BZ102</f>
        <v>9</v>
      </c>
      <c r="CA108" s="47" t="n">
        <f aca="false">CA13/CA102</f>
        <v>9</v>
      </c>
      <c r="CB108" s="47" t="n">
        <f aca="false">CB13/CB102</f>
        <v>9</v>
      </c>
      <c r="CC108" s="47" t="n">
        <f aca="false">CC13/CC102</f>
        <v>9</v>
      </c>
      <c r="CD108" s="47" t="n">
        <f aca="false">CD13/CD102</f>
        <v>9</v>
      </c>
      <c r="CE108" s="47" t="n">
        <f aca="false">CE13/CE102</f>
        <v>9</v>
      </c>
      <c r="CF108" s="47" t="n">
        <f aca="false">CF13/CF102</f>
        <v>9</v>
      </c>
      <c r="CG108" s="47" t="n">
        <f aca="false">CG13/CG102</f>
        <v>9</v>
      </c>
      <c r="CH108" s="47" t="n">
        <f aca="false">CH13/CH102</f>
        <v>9</v>
      </c>
      <c r="CI108" s="47" t="n">
        <f aca="false">CI13/CI102</f>
        <v>9</v>
      </c>
      <c r="CJ108" s="47" t="n">
        <f aca="false">CJ13/CJ102</f>
        <v>9</v>
      </c>
      <c r="CK108" s="47" t="n">
        <f aca="false">CK13/CK102</f>
        <v>9</v>
      </c>
      <c r="CL108" s="47" t="n">
        <f aca="false">CL13/CL102</f>
        <v>9</v>
      </c>
      <c r="CM108" s="47" t="n">
        <f aca="false">CM13/CM102</f>
        <v>9</v>
      </c>
      <c r="CN108" s="47" t="n">
        <f aca="false">CN13/CN102</f>
        <v>9</v>
      </c>
      <c r="CO108" s="47" t="n">
        <f aca="false">CO13/CO102</f>
        <v>9</v>
      </c>
      <c r="CP108" s="47" t="n">
        <f aca="false">CP13/CP102</f>
        <v>9</v>
      </c>
      <c r="CQ108" s="47" t="n">
        <f aca="false">CQ13/CQ102</f>
        <v>9</v>
      </c>
      <c r="CR108" s="47" t="n">
        <f aca="false">CR13/CR102</f>
        <v>9</v>
      </c>
      <c r="CS108" s="47" t="n">
        <f aca="false">CS13/CS102</f>
        <v>9</v>
      </c>
      <c r="CT108" s="47" t="n">
        <f aca="false">CT13/CT102</f>
        <v>9</v>
      </c>
      <c r="CU108" s="47" t="n">
        <f aca="false">CU13/CU102</f>
        <v>9</v>
      </c>
      <c r="CV108" s="47" t="n">
        <f aca="false">CV13/CV102</f>
        <v>9</v>
      </c>
      <c r="CW108" s="47" t="n">
        <f aca="false">CW13/CW102</f>
        <v>9</v>
      </c>
    </row>
    <row r="109" customFormat="false" ht="17" hidden="false" customHeight="false" outlineLevel="0" collapsed="false">
      <c r="C109" s="0" t="s">
        <v>198</v>
      </c>
      <c r="F109" s="0" t="n">
        <f aca="false">ROUND((F108*1000)/F49,0)</f>
        <v>0</v>
      </c>
      <c r="G109" s="0" t="n">
        <f aca="false">ROUND((G108*1000)/G49,0)</f>
        <v>0</v>
      </c>
      <c r="H109" s="0" t="n">
        <f aca="false">ROUND((H108*1000)/H49,0)</f>
        <v>0</v>
      </c>
      <c r="I109" s="0" t="n">
        <f aca="false">ROUND((I108*1000)/I49,0)</f>
        <v>0</v>
      </c>
      <c r="J109" s="0" t="n">
        <f aca="false">ROUND((J108*1000)/J49,0)</f>
        <v>0</v>
      </c>
      <c r="K109" s="0" t="n">
        <f aca="false">ROUND((K108*1000)/K49,0)</f>
        <v>0</v>
      </c>
      <c r="L109" s="0" t="n">
        <f aca="false">ROUND((L108*1000)/L49,0)</f>
        <v>0</v>
      </c>
      <c r="M109" s="0" t="n">
        <f aca="false">ROUND((M108*1000)/M49,0)</f>
        <v>0</v>
      </c>
      <c r="N109" s="0" t="n">
        <f aca="false">ROUND((N108*1000)/N49,0)</f>
        <v>0</v>
      </c>
      <c r="O109" s="0" t="n">
        <f aca="false">ROUND((O108*1000)/O49,0)</f>
        <v>1</v>
      </c>
      <c r="P109" s="0" t="n">
        <f aca="false">ROUND((P108*1000)/P49,0)</f>
        <v>2</v>
      </c>
      <c r="Q109" s="0" t="n">
        <f aca="false">ROUND((Q108*1000)/Q49,0)</f>
        <v>2</v>
      </c>
      <c r="R109" s="0" t="n">
        <f aca="false">ROUND((R108*1000)/R49,0)</f>
        <v>2</v>
      </c>
      <c r="S109" s="0" t="n">
        <f aca="false">ROUND((S108*1000)/S49,0)</f>
        <v>2</v>
      </c>
      <c r="T109" s="0" t="n">
        <f aca="false">ROUND((T108*1000)/T49,0)</f>
        <v>2</v>
      </c>
      <c r="U109" s="0" t="n">
        <f aca="false">ROUND((U108*1000)/U49,0)</f>
        <v>2</v>
      </c>
      <c r="V109" s="0" t="n">
        <f aca="false">ROUND((V108*1000)/V49,0)</f>
        <v>2</v>
      </c>
      <c r="W109" s="0" t="n">
        <f aca="false">ROUND((W108*1000)/W49,0)</f>
        <v>2</v>
      </c>
      <c r="X109" s="0" t="n">
        <f aca="false">ROUND((X108*1000)/X49,0)</f>
        <v>2</v>
      </c>
      <c r="Y109" s="0" t="n">
        <f aca="false">ROUND((Y108*1000)/Y49,0)</f>
        <v>2</v>
      </c>
      <c r="Z109" s="0" t="n">
        <f aca="false">ROUND((Z108*1000)/Z49,0)</f>
        <v>2</v>
      </c>
      <c r="AA109" s="0" t="n">
        <f aca="false">ROUND((AA108*1000)/AA49,0)</f>
        <v>2</v>
      </c>
      <c r="AB109" s="0" t="n">
        <f aca="false">ROUND((AB108*1000)/AB49,0)</f>
        <v>2</v>
      </c>
      <c r="AC109" s="0" t="n">
        <f aca="false">ROUND((AC108*1000)/AC49,0)</f>
        <v>2</v>
      </c>
      <c r="AD109" s="0" t="n">
        <f aca="false">ROUND((AD108*1000)/AD49,0)</f>
        <v>2</v>
      </c>
      <c r="AE109" s="0" t="n">
        <f aca="false">ROUND((AE108*1000)/AE49,0)</f>
        <v>2</v>
      </c>
      <c r="AF109" s="0" t="n">
        <f aca="false">ROUND((AF108*1000)/AF49,0)</f>
        <v>2</v>
      </c>
      <c r="AG109" s="0" t="n">
        <f aca="false">ROUND((AG108*1000)/AG49,0)</f>
        <v>2</v>
      </c>
      <c r="AH109" s="0" t="n">
        <f aca="false">ROUND((AH108*1000)/AH49,0)</f>
        <v>2</v>
      </c>
      <c r="AI109" s="0" t="n">
        <f aca="false">ROUND((AI108*1000)/AI49,0)</f>
        <v>2</v>
      </c>
      <c r="AJ109" s="0" t="n">
        <f aca="false">ROUND((AJ108*1000)/AJ49,0)</f>
        <v>3</v>
      </c>
      <c r="AK109" s="0" t="n">
        <f aca="false">ROUND((AK108*1000)/AK49,0)</f>
        <v>3</v>
      </c>
      <c r="AL109" s="0" t="n">
        <f aca="false">ROUND((AL108*1000)/AL49,0)</f>
        <v>3</v>
      </c>
      <c r="AM109" s="0" t="n">
        <f aca="false">ROUND((AM108*1000)/AM49,0)</f>
        <v>3</v>
      </c>
      <c r="AN109" s="0" t="n">
        <f aca="false">ROUND((AN108*1000)/AN49,0)</f>
        <v>3</v>
      </c>
      <c r="AO109" s="0" t="n">
        <f aca="false">ROUND((AO108*1000)/AO49,0)</f>
        <v>3</v>
      </c>
      <c r="AP109" s="0" t="n">
        <f aca="false">ROUND((AP108*1000)/AP49,0)</f>
        <v>3</v>
      </c>
      <c r="AQ109" s="0" t="n">
        <f aca="false">ROUND((AQ108*1000)/AQ49,0)</f>
        <v>3</v>
      </c>
      <c r="AR109" s="0" t="n">
        <f aca="false">ROUND((AR108*1000)/AR49,0)</f>
        <v>3</v>
      </c>
      <c r="AS109" s="0" t="n">
        <f aca="false">ROUND((AS108*1000)/AS49,0)</f>
        <v>3</v>
      </c>
      <c r="AT109" s="0" t="n">
        <f aca="false">ROUND((AT108*1000)/AT49,0)</f>
        <v>3</v>
      </c>
      <c r="AU109" s="0" t="n">
        <f aca="false">ROUND((AU108*1000)/AU49,0)</f>
        <v>3</v>
      </c>
      <c r="AV109" s="0" t="n">
        <f aca="false">ROUND((AV108*1000)/AV49,0)</f>
        <v>3</v>
      </c>
      <c r="AW109" s="0" t="n">
        <f aca="false">ROUND((AW108*1000)/AW49,0)</f>
        <v>3</v>
      </c>
      <c r="AX109" s="0" t="n">
        <f aca="false">ROUND((AX108*1000)/AX49,0)</f>
        <v>3</v>
      </c>
      <c r="AY109" s="0" t="n">
        <f aca="false">ROUND((AY108*1000)/AY49,0)</f>
        <v>3</v>
      </c>
      <c r="AZ109" s="0" t="n">
        <f aca="false">ROUND((AZ108*1000)/AZ49,0)</f>
        <v>3</v>
      </c>
      <c r="BA109" s="0" t="n">
        <f aca="false">ROUND((BA108*1000)/BA49,0)</f>
        <v>3</v>
      </c>
      <c r="BB109" s="0" t="n">
        <f aca="false">ROUND((BB108*1000)/BB49,0)</f>
        <v>3</v>
      </c>
      <c r="BC109" s="0" t="n">
        <f aca="false">ROUND((BC108*1000)/BC49,0)</f>
        <v>3</v>
      </c>
      <c r="BD109" s="0" t="n">
        <f aca="false">ROUND((BD108*1000)/BD49,0)</f>
        <v>3</v>
      </c>
      <c r="BE109" s="0" t="n">
        <f aca="false">ROUND((BE108*1000)/BE49,0)</f>
        <v>3</v>
      </c>
      <c r="BF109" s="0" t="n">
        <f aca="false">ROUND((BF108*1000)/BF49,0)</f>
        <v>3</v>
      </c>
      <c r="BG109" s="0" t="n">
        <f aca="false">ROUND((BG108*1000)/BG49,0)</f>
        <v>3</v>
      </c>
      <c r="BH109" s="0" t="n">
        <f aca="false">ROUND((BH108*1000)/BH49,0)</f>
        <v>3</v>
      </c>
      <c r="BI109" s="0" t="n">
        <f aca="false">ROUND((BI108*1000)/BI49,0)</f>
        <v>3</v>
      </c>
      <c r="BJ109" s="0" t="n">
        <f aca="false">ROUND((BJ108*1000)/BJ49,0)</f>
        <v>3</v>
      </c>
      <c r="BK109" s="0" t="n">
        <f aca="false">ROUND((BK108*1000)/BK49,0)</f>
        <v>3</v>
      </c>
      <c r="BL109" s="0" t="n">
        <f aca="false">ROUND((BL108*1000)/BL49,0)</f>
        <v>3</v>
      </c>
      <c r="BM109" s="0" t="n">
        <f aca="false">ROUND((BM108*1000)/BM49,0)</f>
        <v>3</v>
      </c>
      <c r="BN109" s="0" t="n">
        <f aca="false">ROUND((BN108*1000)/BN49,0)</f>
        <v>3</v>
      </c>
      <c r="BO109" s="0" t="n">
        <f aca="false">ROUND((BO108*1000)/BO49,0)</f>
        <v>3</v>
      </c>
      <c r="BP109" s="0" t="n">
        <f aca="false">ROUND((BP108*1000)/BP49,0)</f>
        <v>3</v>
      </c>
      <c r="BQ109" s="0" t="n">
        <f aca="false">ROUND((BQ108*1000)/BQ49,0)</f>
        <v>3</v>
      </c>
      <c r="BR109" s="0" t="n">
        <f aca="false">ROUND((BR108*1000)/BR49,0)</f>
        <v>3</v>
      </c>
      <c r="BS109" s="0" t="n">
        <f aca="false">ROUND((BS108*1000)/BS49,0)</f>
        <v>3</v>
      </c>
      <c r="BT109" s="0" t="n">
        <f aca="false">ROUND((BT108*1000)/BT49,0)</f>
        <v>3</v>
      </c>
      <c r="BU109" s="0" t="n">
        <f aca="false">ROUND((BU108*1000)/BU49,0)</f>
        <v>3</v>
      </c>
      <c r="BV109" s="0" t="n">
        <f aca="false">ROUND((BV108*1000)/BV49,0)</f>
        <v>3</v>
      </c>
      <c r="BW109" s="0" t="n">
        <f aca="false">ROUND((BW108*1000)/BW49,0)</f>
        <v>3</v>
      </c>
      <c r="BX109" s="0" t="n">
        <f aca="false">ROUND((BX108*1000)/BX49,0)</f>
        <v>3</v>
      </c>
      <c r="BY109" s="0" t="n">
        <f aca="false">ROUND((BY108*1000)/BY49,0)</f>
        <v>3</v>
      </c>
      <c r="BZ109" s="0" t="n">
        <f aca="false">ROUND((BZ108*1000)/BZ49,0)</f>
        <v>3</v>
      </c>
      <c r="CA109" s="0" t="n">
        <f aca="false">ROUND((CA108*1000)/CA49,0)</f>
        <v>3</v>
      </c>
      <c r="CB109" s="0" t="n">
        <f aca="false">ROUND((CB108*1000)/CB49,0)</f>
        <v>3</v>
      </c>
      <c r="CC109" s="0" t="n">
        <f aca="false">ROUND((CC108*1000)/CC49,0)</f>
        <v>3</v>
      </c>
      <c r="CD109" s="0" t="n">
        <f aca="false">ROUND((CD108*1000)/CD49,0)</f>
        <v>3</v>
      </c>
      <c r="CE109" s="0" t="n">
        <f aca="false">ROUND((CE108*1000)/CE49,0)</f>
        <v>3</v>
      </c>
      <c r="CF109" s="0" t="n">
        <f aca="false">ROUND((CF108*1000)/CF49,0)</f>
        <v>3</v>
      </c>
      <c r="CG109" s="0" t="n">
        <f aca="false">ROUND((CG108*1000)/CG49,0)</f>
        <v>3</v>
      </c>
      <c r="CH109" s="0" t="n">
        <f aca="false">ROUND((CH108*1000)/CH49,0)</f>
        <v>3</v>
      </c>
      <c r="CI109" s="0" t="n">
        <f aca="false">ROUND((CI108*1000)/CI49,0)</f>
        <v>3</v>
      </c>
      <c r="CJ109" s="0" t="n">
        <f aca="false">ROUND((CJ108*1000)/CJ49,0)</f>
        <v>3</v>
      </c>
      <c r="CK109" s="0" t="n">
        <f aca="false">ROUND((CK108*1000)/CK49,0)</f>
        <v>3</v>
      </c>
      <c r="CL109" s="0" t="n">
        <f aca="false">ROUND((CL108*1000)/CL49,0)</f>
        <v>3</v>
      </c>
      <c r="CM109" s="0" t="n">
        <f aca="false">ROUND((CM108*1000)/CM49,0)</f>
        <v>3</v>
      </c>
      <c r="CN109" s="0" t="n">
        <f aca="false">ROUND((CN108*1000)/CN49,0)</f>
        <v>3</v>
      </c>
      <c r="CO109" s="0" t="n">
        <f aca="false">ROUND((CO108*1000)/CO49,0)</f>
        <v>3</v>
      </c>
      <c r="CP109" s="0" t="n">
        <f aca="false">ROUND((CP108*1000)/CP49,0)</f>
        <v>3</v>
      </c>
      <c r="CQ109" s="0" t="n">
        <f aca="false">ROUND((CQ108*1000)/CQ49,0)</f>
        <v>3</v>
      </c>
      <c r="CR109" s="0" t="n">
        <f aca="false">ROUND((CR108*1000)/CR49,0)</f>
        <v>3</v>
      </c>
      <c r="CS109" s="0" t="n">
        <f aca="false">ROUND((CS108*1000)/CS49,0)</f>
        <v>3</v>
      </c>
      <c r="CT109" s="0" t="n">
        <f aca="false">ROUND((CT108*1000)/CT49,0)</f>
        <v>3</v>
      </c>
      <c r="CU109" s="0" t="n">
        <f aca="false">ROUND((CU108*1000)/CU49,0)</f>
        <v>3</v>
      </c>
      <c r="CV109" s="0" t="n">
        <f aca="false">ROUND((CV108*1000)/CV49,0)</f>
        <v>3</v>
      </c>
      <c r="CW109" s="0" t="n">
        <f aca="false">ROUND((CW108*1000)/CW49,0)</f>
        <v>3</v>
      </c>
    </row>
    <row r="110" customFormat="false" ht="17" hidden="false" customHeight="false" outlineLevel="0" collapsed="false">
      <c r="C110" s="0" t="s">
        <v>199</v>
      </c>
      <c r="F110" s="48" t="n">
        <f aca="false">IF(ISERROR(F79/F102),0,F79/F102)</f>
        <v>0</v>
      </c>
      <c r="G110" s="48" t="n">
        <f aca="false">IF(ISERROR(G79/G102),0,G79/G102)</f>
        <v>0</v>
      </c>
      <c r="H110" s="48" t="n">
        <f aca="false">IF(ISERROR(H79/H102),0,H79/H102)</f>
        <v>0</v>
      </c>
      <c r="I110" s="48" t="n">
        <f aca="false">IF(ISERROR(I79/I102),0,I79/I102)</f>
        <v>0</v>
      </c>
      <c r="J110" s="48" t="n">
        <f aca="false">IF(ISERROR(J79/J102),0,J79/J102)</f>
        <v>0</v>
      </c>
      <c r="K110" s="48" t="n">
        <f aca="false">IF(ISERROR(K79/K102),0,K79/K102)</f>
        <v>0</v>
      </c>
      <c r="L110" s="48" t="n">
        <f aca="false">IF(ISERROR(L79/L102),0,L79/L102)</f>
        <v>0</v>
      </c>
      <c r="M110" s="48" t="n">
        <f aca="false">IF(ISERROR(M79/M102),0,M79/M102)</f>
        <v>0</v>
      </c>
      <c r="N110" s="48" t="n">
        <f aca="false">IF(ISERROR(N79/N102),0,N79/N102)</f>
        <v>0</v>
      </c>
      <c r="O110" s="48" t="n">
        <f aca="false">IF(ISERROR(O79/O102),0,O79/O102)</f>
        <v>13.1</v>
      </c>
      <c r="P110" s="48" t="n">
        <f aca="false">IF(ISERROR(P79/P102),0,P79/P102)</f>
        <v>14.1</v>
      </c>
      <c r="Q110" s="48" t="n">
        <f aca="false">IF(ISERROR(Q79/Q102),0,Q79/Q102)</f>
        <v>14.1</v>
      </c>
      <c r="R110" s="48" t="n">
        <f aca="false">IF(ISERROR(R79/R102),0,R79/R102)</f>
        <v>14.1</v>
      </c>
      <c r="S110" s="48" t="n">
        <f aca="false">S79/S102</f>
        <v>14.1</v>
      </c>
      <c r="T110" s="48" t="n">
        <f aca="false">T79/T102</f>
        <v>14.1</v>
      </c>
      <c r="U110" s="48" t="n">
        <f aca="false">U79/U102</f>
        <v>14.1</v>
      </c>
      <c r="V110" s="48" t="n">
        <f aca="false">V79/V102</f>
        <v>14.1</v>
      </c>
      <c r="W110" s="48" t="n">
        <f aca="false">W79/W102</f>
        <v>14.1</v>
      </c>
      <c r="X110" s="48" t="n">
        <f aca="false">X79/X102</f>
        <v>14.1</v>
      </c>
      <c r="Y110" s="48" t="n">
        <f aca="false">Y79/Y102</f>
        <v>14.1</v>
      </c>
      <c r="Z110" s="48" t="n">
        <f aca="false">Z79/Z102</f>
        <v>14.1</v>
      </c>
      <c r="AA110" s="48" t="n">
        <f aca="false">AA79/AA102</f>
        <v>14.1</v>
      </c>
      <c r="AB110" s="48" t="n">
        <f aca="false">AB79/AB102</f>
        <v>14.1</v>
      </c>
      <c r="AC110" s="48" t="n">
        <f aca="false">AC79/AC102</f>
        <v>14.1</v>
      </c>
      <c r="AD110" s="48" t="n">
        <f aca="false">AD79/AD102</f>
        <v>14.1</v>
      </c>
      <c r="AE110" s="48" t="n">
        <f aca="false">AE79/AE102</f>
        <v>14.1</v>
      </c>
      <c r="AF110" s="48" t="n">
        <f aca="false">AF79/AF102</f>
        <v>14.1</v>
      </c>
      <c r="AG110" s="48" t="n">
        <f aca="false">AG79/AG102</f>
        <v>14.1</v>
      </c>
      <c r="AH110" s="48" t="n">
        <f aca="false">AH79/AH102</f>
        <v>14.1</v>
      </c>
      <c r="AI110" s="48" t="n">
        <f aca="false">AI79/AI102</f>
        <v>14.1</v>
      </c>
      <c r="AJ110" s="48" t="n">
        <f aca="false">AJ79/AJ102</f>
        <v>15.1</v>
      </c>
      <c r="AK110" s="48" t="n">
        <f aca="false">AK79/AK102</f>
        <v>15.1</v>
      </c>
      <c r="AL110" s="48" t="n">
        <f aca="false">AL79/AL102</f>
        <v>15.1</v>
      </c>
      <c r="AM110" s="48" t="n">
        <f aca="false">AM79/AM102</f>
        <v>15.1</v>
      </c>
      <c r="AN110" s="48" t="n">
        <f aca="false">AN79/AN102</f>
        <v>15.1</v>
      </c>
      <c r="AO110" s="48" t="n">
        <f aca="false">AO79/AO102</f>
        <v>15.1</v>
      </c>
      <c r="AP110" s="48" t="n">
        <f aca="false">AP79/AP102</f>
        <v>15.1</v>
      </c>
      <c r="AQ110" s="48" t="n">
        <f aca="false">AQ79/AQ102</f>
        <v>15.1</v>
      </c>
      <c r="AR110" s="48" t="n">
        <f aca="false">AR79/AR102</f>
        <v>15.1</v>
      </c>
      <c r="AS110" s="48" t="n">
        <f aca="false">AS79/AS102</f>
        <v>15.1</v>
      </c>
      <c r="AT110" s="48" t="n">
        <f aca="false">AT79/AT102</f>
        <v>15.1</v>
      </c>
      <c r="AU110" s="48" t="n">
        <f aca="false">AU79/AU102</f>
        <v>15.1</v>
      </c>
      <c r="AV110" s="48" t="n">
        <f aca="false">AV79/AV102</f>
        <v>15.1</v>
      </c>
      <c r="AW110" s="48" t="n">
        <f aca="false">AW79/AW102</f>
        <v>15.1</v>
      </c>
      <c r="AX110" s="48" t="n">
        <f aca="false">AX79/AX102</f>
        <v>15.1</v>
      </c>
      <c r="AY110" s="48" t="n">
        <f aca="false">AY79/AY102</f>
        <v>15.1</v>
      </c>
      <c r="AZ110" s="48" t="n">
        <f aca="false">AZ79/AZ102</f>
        <v>15.1</v>
      </c>
      <c r="BA110" s="48" t="n">
        <f aca="false">BA79/BA102</f>
        <v>15.1</v>
      </c>
      <c r="BB110" s="48" t="n">
        <f aca="false">BB79/BB102</f>
        <v>15.1</v>
      </c>
      <c r="BC110" s="48" t="n">
        <f aca="false">BC79/BC102</f>
        <v>15.1</v>
      </c>
      <c r="BD110" s="48" t="n">
        <f aca="false">BD79/BD102</f>
        <v>15.1</v>
      </c>
      <c r="BE110" s="48" t="n">
        <f aca="false">BE79/BE102</f>
        <v>15.1</v>
      </c>
      <c r="BF110" s="48" t="n">
        <f aca="false">BF79/BF102</f>
        <v>15.1</v>
      </c>
      <c r="BG110" s="48" t="n">
        <f aca="false">BG79/BG102</f>
        <v>15.1</v>
      </c>
      <c r="BH110" s="48" t="n">
        <f aca="false">BH79/BH102</f>
        <v>15.1</v>
      </c>
      <c r="BI110" s="48" t="n">
        <f aca="false">BI79/BI102</f>
        <v>15.1</v>
      </c>
      <c r="BJ110" s="48" t="n">
        <f aca="false">BJ79/BJ102</f>
        <v>15.1</v>
      </c>
      <c r="BK110" s="48" t="n">
        <f aca="false">BK79/BK102</f>
        <v>15.1</v>
      </c>
      <c r="BL110" s="48" t="n">
        <f aca="false">BL79/BL102</f>
        <v>15.1</v>
      </c>
      <c r="BM110" s="48" t="n">
        <f aca="false">BM79/BM102</f>
        <v>15.1</v>
      </c>
      <c r="BN110" s="48" t="n">
        <f aca="false">BN79/BN102</f>
        <v>15.1</v>
      </c>
      <c r="BO110" s="48" t="n">
        <f aca="false">BO79/BO102</f>
        <v>15.1</v>
      </c>
      <c r="BP110" s="48" t="n">
        <f aca="false">BP79/BP102</f>
        <v>15.1</v>
      </c>
      <c r="BQ110" s="48" t="n">
        <f aca="false">BQ79/BQ102</f>
        <v>15.1</v>
      </c>
      <c r="BR110" s="48" t="n">
        <f aca="false">BR79/BR102</f>
        <v>15.1</v>
      </c>
      <c r="BS110" s="48" t="n">
        <f aca="false">BS79/BS102</f>
        <v>15.1</v>
      </c>
      <c r="BT110" s="48" t="n">
        <f aca="false">BT79/BT102</f>
        <v>15.1</v>
      </c>
      <c r="BU110" s="48" t="n">
        <f aca="false">BU79/BU102</f>
        <v>15.1</v>
      </c>
      <c r="BV110" s="48" t="n">
        <f aca="false">BV79/BV102</f>
        <v>15.1</v>
      </c>
      <c r="BW110" s="48" t="n">
        <f aca="false">BW79/BW102</f>
        <v>15.1</v>
      </c>
      <c r="BX110" s="48" t="n">
        <f aca="false">BX79/BX102</f>
        <v>15.1</v>
      </c>
      <c r="BY110" s="48" t="n">
        <f aca="false">BY79/BY102</f>
        <v>15.1</v>
      </c>
      <c r="BZ110" s="48" t="n">
        <f aca="false">BZ79/BZ102</f>
        <v>15.1</v>
      </c>
      <c r="CA110" s="48" t="n">
        <f aca="false">CA79/CA102</f>
        <v>15.1</v>
      </c>
      <c r="CB110" s="48" t="n">
        <f aca="false">CB79/CB102</f>
        <v>15.1</v>
      </c>
      <c r="CC110" s="48" t="n">
        <f aca="false">CC79/CC102</f>
        <v>15.1</v>
      </c>
      <c r="CD110" s="48" t="n">
        <f aca="false">CD79/CD102</f>
        <v>15.1</v>
      </c>
      <c r="CE110" s="48" t="n">
        <f aca="false">CE79/CE102</f>
        <v>15.1</v>
      </c>
      <c r="CF110" s="48" t="n">
        <f aca="false">CF79/CF102</f>
        <v>15.1</v>
      </c>
      <c r="CG110" s="48" t="n">
        <f aca="false">CG79/CG102</f>
        <v>15.1</v>
      </c>
      <c r="CH110" s="48" t="n">
        <f aca="false">CH79/CH102</f>
        <v>15.1</v>
      </c>
      <c r="CI110" s="48" t="n">
        <f aca="false">CI79/CI102</f>
        <v>15.1</v>
      </c>
      <c r="CJ110" s="48" t="n">
        <f aca="false">CJ79/CJ102</f>
        <v>15.1</v>
      </c>
      <c r="CK110" s="48" t="n">
        <f aca="false">CK79/CK102</f>
        <v>15.1</v>
      </c>
      <c r="CL110" s="48" t="n">
        <f aca="false">CL79/CL102</f>
        <v>15.1</v>
      </c>
      <c r="CM110" s="48" t="n">
        <f aca="false">CM79/CM102</f>
        <v>15.1</v>
      </c>
      <c r="CN110" s="48" t="n">
        <f aca="false">CN79/CN102</f>
        <v>15.1</v>
      </c>
      <c r="CO110" s="48" t="n">
        <f aca="false">CO79/CO102</f>
        <v>15.1</v>
      </c>
      <c r="CP110" s="48" t="n">
        <f aca="false">CP79/CP102</f>
        <v>15.1</v>
      </c>
      <c r="CQ110" s="48" t="n">
        <f aca="false">CQ79/CQ102</f>
        <v>15.1</v>
      </c>
      <c r="CR110" s="48" t="n">
        <f aca="false">CR79/CR102</f>
        <v>15.1</v>
      </c>
      <c r="CS110" s="48" t="n">
        <f aca="false">CS79/CS102</f>
        <v>15.1</v>
      </c>
      <c r="CT110" s="48" t="n">
        <f aca="false">CT79/CT102</f>
        <v>15.1</v>
      </c>
      <c r="CU110" s="48" t="n">
        <f aca="false">CU79/CU102</f>
        <v>15.1</v>
      </c>
      <c r="CV110" s="48" t="n">
        <f aca="false">CV79/CV102</f>
        <v>15.1</v>
      </c>
      <c r="CW110" s="48" t="n">
        <f aca="false">CW79/CW102</f>
        <v>15.1</v>
      </c>
    </row>
    <row r="111" customFormat="false" ht="17" hidden="false" customHeight="false" outlineLevel="0" collapsed="false">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c r="CV111" s="48"/>
      <c r="CW111" s="48"/>
    </row>
    <row r="112" customFormat="false" ht="17" hidden="false" customHeight="false" outlineLevel="0" collapsed="false">
      <c r="C112" s="0" t="s">
        <v>200</v>
      </c>
      <c r="D112" s="62" t="n">
        <f aca="false">ROUNDUP((D103/0.18),0)</f>
        <v>48</v>
      </c>
      <c r="F112" s="48" t="n">
        <f aca="false">F103/0.18</f>
        <v>47.6851851851852</v>
      </c>
      <c r="G112" s="48" t="n">
        <f aca="false">G103/0.18</f>
        <v>47.6851851851852</v>
      </c>
      <c r="H112" s="48" t="n">
        <f aca="false">H103/0.18</f>
        <v>47.6851851851852</v>
      </c>
      <c r="I112" s="48" t="n">
        <f aca="false">I103/0.18</f>
        <v>47.6851851851852</v>
      </c>
      <c r="J112" s="48" t="n">
        <f aca="false">J103/0.18</f>
        <v>47.6851851851852</v>
      </c>
      <c r="K112" s="48" t="n">
        <f aca="false">K103/0.18</f>
        <v>47.6851851851852</v>
      </c>
      <c r="L112" s="48" t="n">
        <f aca="false">L103/0.18</f>
        <v>47.6851851851852</v>
      </c>
      <c r="M112" s="48" t="n">
        <f aca="false">M103/0.18</f>
        <v>47.6851851851852</v>
      </c>
      <c r="N112" s="48" t="n">
        <f aca="false">N103/0.18</f>
        <v>47.6851851851852</v>
      </c>
      <c r="O112" s="48" t="n">
        <f aca="false">O103/0.18</f>
        <v>47.6851851851852</v>
      </c>
      <c r="P112" s="48" t="n">
        <f aca="false">P103/0.18</f>
        <v>47.6851851851852</v>
      </c>
      <c r="Q112" s="48" t="n">
        <f aca="false">Q103/0.18</f>
        <v>47.6851851851852</v>
      </c>
      <c r="R112" s="48" t="n">
        <f aca="false">R103/0.18</f>
        <v>47.6851851851852</v>
      </c>
      <c r="S112" s="48" t="n">
        <f aca="false">S103/0.18</f>
        <v>47.6851851851852</v>
      </c>
      <c r="T112" s="48" t="n">
        <f aca="false">T103/0.18</f>
        <v>47.6851851851852</v>
      </c>
      <c r="U112" s="48" t="n">
        <f aca="false">U103/0.18</f>
        <v>47.6851851851852</v>
      </c>
      <c r="V112" s="48" t="n">
        <f aca="false">V103/0.18</f>
        <v>47.6851851851852</v>
      </c>
      <c r="W112" s="48" t="n">
        <f aca="false">W103/0.18</f>
        <v>47.6851851851852</v>
      </c>
      <c r="X112" s="48" t="n">
        <f aca="false">X103/0.18</f>
        <v>47.6851851851852</v>
      </c>
      <c r="Y112" s="48" t="n">
        <f aca="false">Y103/0.18</f>
        <v>47.6851851851852</v>
      </c>
      <c r="Z112" s="48" t="n">
        <f aca="false">Z103/0.18</f>
        <v>47.6851851851852</v>
      </c>
      <c r="AA112" s="48" t="n">
        <f aca="false">AA103/0.18</f>
        <v>47.6851851851852</v>
      </c>
      <c r="AB112" s="48" t="n">
        <f aca="false">AB103/0.18</f>
        <v>47.6851851851852</v>
      </c>
      <c r="AC112" s="48" t="n">
        <f aca="false">AC103/0.18</f>
        <v>47.6851851851852</v>
      </c>
      <c r="AD112" s="48" t="n">
        <f aca="false">AD103/0.18</f>
        <v>47.6851851851852</v>
      </c>
      <c r="AE112" s="48" t="n">
        <f aca="false">AE103/0.18</f>
        <v>47.6851851851852</v>
      </c>
      <c r="AF112" s="48" t="n">
        <f aca="false">AF103/0.18</f>
        <v>47.6851851851852</v>
      </c>
      <c r="AG112" s="48" t="n">
        <f aca="false">AG103/0.18</f>
        <v>47.6851851851852</v>
      </c>
      <c r="AH112" s="48" t="n">
        <f aca="false">AH103/0.18</f>
        <v>47.6851851851852</v>
      </c>
      <c r="AI112" s="48" t="n">
        <f aca="false">AI103/0.18</f>
        <v>47.6851851851852</v>
      </c>
      <c r="AJ112" s="48" t="n">
        <f aca="false">AJ103/0.18</f>
        <v>47.6851851851852</v>
      </c>
      <c r="AK112" s="48" t="n">
        <f aca="false">AK103/0.18</f>
        <v>47.6851851851852</v>
      </c>
      <c r="AL112" s="48" t="n">
        <f aca="false">AL103/0.18</f>
        <v>47.6851851851852</v>
      </c>
      <c r="AM112" s="48" t="n">
        <f aca="false">AM103/0.18</f>
        <v>47.6851851851852</v>
      </c>
      <c r="AN112" s="48" t="n">
        <f aca="false">AN103/0.18</f>
        <v>47.6851851851852</v>
      </c>
      <c r="AO112" s="48" t="n">
        <f aca="false">AO103/0.18</f>
        <v>47.6851851851852</v>
      </c>
      <c r="AP112" s="48" t="n">
        <f aca="false">AP103/0.18</f>
        <v>47.6851851851852</v>
      </c>
      <c r="AQ112" s="48" t="n">
        <f aca="false">AQ103/0.18</f>
        <v>47.6851851851852</v>
      </c>
      <c r="AR112" s="48" t="n">
        <f aca="false">AR103/0.18</f>
        <v>47.6851851851852</v>
      </c>
      <c r="AS112" s="48" t="n">
        <f aca="false">AS103/0.18</f>
        <v>47.6851851851852</v>
      </c>
      <c r="AT112" s="48" t="n">
        <f aca="false">AT103/0.18</f>
        <v>47.6851851851852</v>
      </c>
      <c r="AU112" s="48" t="n">
        <f aca="false">AU103/0.18</f>
        <v>47.6851851851852</v>
      </c>
      <c r="AV112" s="48" t="n">
        <f aca="false">AV103/0.18</f>
        <v>47.6851851851852</v>
      </c>
      <c r="AW112" s="48" t="n">
        <f aca="false">AW103/0.18</f>
        <v>47.6851851851852</v>
      </c>
      <c r="AX112" s="48" t="n">
        <f aca="false">AX103/0.18</f>
        <v>47.6851851851852</v>
      </c>
      <c r="AY112" s="48" t="n">
        <f aca="false">AY103/0.18</f>
        <v>47.6851851851852</v>
      </c>
      <c r="AZ112" s="48" t="n">
        <f aca="false">AZ103/0.18</f>
        <v>47.6851851851852</v>
      </c>
      <c r="BA112" s="48" t="n">
        <f aca="false">BA103/0.18</f>
        <v>47.6851851851852</v>
      </c>
      <c r="BB112" s="48" t="n">
        <f aca="false">BB103/0.18</f>
        <v>47.6851851851852</v>
      </c>
      <c r="BC112" s="48" t="n">
        <f aca="false">BC103/0.18</f>
        <v>47.6851851851852</v>
      </c>
      <c r="BD112" s="48" t="n">
        <f aca="false">BD103/0.18</f>
        <v>47.6851851851852</v>
      </c>
      <c r="BE112" s="48" t="n">
        <f aca="false">BE103/0.18</f>
        <v>47.6851851851852</v>
      </c>
      <c r="BF112" s="48" t="n">
        <f aca="false">BF103/0.18</f>
        <v>47.6851851851852</v>
      </c>
      <c r="BG112" s="48" t="n">
        <f aca="false">BG103/0.18</f>
        <v>47.6851851851852</v>
      </c>
      <c r="BH112" s="48" t="n">
        <f aca="false">BH103/0.18</f>
        <v>47.6851851851852</v>
      </c>
      <c r="BI112" s="48" t="n">
        <f aca="false">BI103/0.18</f>
        <v>47.6851851851852</v>
      </c>
      <c r="BJ112" s="48" t="n">
        <f aca="false">BJ103/0.18</f>
        <v>47.6851851851852</v>
      </c>
      <c r="BK112" s="48" t="n">
        <f aca="false">BK103/0.18</f>
        <v>47.6851851851852</v>
      </c>
      <c r="BL112" s="48" t="n">
        <f aca="false">BL103/0.18</f>
        <v>47.6851851851852</v>
      </c>
      <c r="BM112" s="48" t="n">
        <f aca="false">BM103/0.18</f>
        <v>47.6851851851852</v>
      </c>
      <c r="BN112" s="48" t="n">
        <f aca="false">BN103/0.18</f>
        <v>47.6851851851852</v>
      </c>
      <c r="BO112" s="48" t="n">
        <f aca="false">BO103/0.18</f>
        <v>47.6851851851852</v>
      </c>
      <c r="BP112" s="48" t="n">
        <f aca="false">BP103/0.18</f>
        <v>47.6851851851852</v>
      </c>
      <c r="BQ112" s="48" t="n">
        <f aca="false">BQ103/0.18</f>
        <v>47.6851851851852</v>
      </c>
      <c r="BR112" s="48" t="n">
        <f aca="false">BR103/0.18</f>
        <v>47.6851851851852</v>
      </c>
      <c r="BS112" s="48" t="n">
        <f aca="false">BS103/0.18</f>
        <v>47.6851851851852</v>
      </c>
      <c r="BT112" s="48" t="n">
        <f aca="false">BT103/0.18</f>
        <v>47.6851851851852</v>
      </c>
      <c r="BU112" s="48" t="n">
        <f aca="false">BU103/0.18</f>
        <v>47.6851851851852</v>
      </c>
      <c r="BV112" s="48" t="n">
        <f aca="false">BV103/0.18</f>
        <v>47.6851851851852</v>
      </c>
      <c r="BW112" s="48" t="n">
        <f aca="false">BW103/0.18</f>
        <v>47.6851851851852</v>
      </c>
      <c r="BX112" s="48" t="n">
        <f aca="false">BX103/0.18</f>
        <v>47.6851851851852</v>
      </c>
      <c r="BY112" s="48" t="n">
        <f aca="false">BY103/0.18</f>
        <v>47.6851851851852</v>
      </c>
      <c r="BZ112" s="48" t="n">
        <f aca="false">BZ103/0.18</f>
        <v>47.6851851851852</v>
      </c>
      <c r="CA112" s="48" t="n">
        <f aca="false">CA103/0.18</f>
        <v>47.6851851851852</v>
      </c>
      <c r="CB112" s="48" t="n">
        <f aca="false">CB103/0.18</f>
        <v>47.6851851851852</v>
      </c>
      <c r="CC112" s="48" t="n">
        <f aca="false">CC103/0.18</f>
        <v>47.6851851851852</v>
      </c>
      <c r="CD112" s="48" t="n">
        <f aca="false">CD103/0.18</f>
        <v>47.6851851851852</v>
      </c>
      <c r="CE112" s="48" t="n">
        <f aca="false">CE103/0.18</f>
        <v>47.6851851851852</v>
      </c>
      <c r="CF112" s="48" t="n">
        <f aca="false">CF103/0.18</f>
        <v>47.6851851851852</v>
      </c>
      <c r="CG112" s="48" t="n">
        <f aca="false">CG103/0.18</f>
        <v>47.6851851851852</v>
      </c>
      <c r="CH112" s="48" t="n">
        <f aca="false">CH103/0.18</f>
        <v>47.6851851851852</v>
      </c>
      <c r="CI112" s="48" t="n">
        <f aca="false">CI103/0.18</f>
        <v>47.6851851851852</v>
      </c>
      <c r="CJ112" s="48" t="n">
        <f aca="false">CJ103/0.18</f>
        <v>47.6851851851852</v>
      </c>
      <c r="CK112" s="48" t="n">
        <f aca="false">CK103/0.18</f>
        <v>47.6851851851852</v>
      </c>
      <c r="CL112" s="48" t="n">
        <f aca="false">CL103/0.18</f>
        <v>47.6851851851852</v>
      </c>
      <c r="CM112" s="48" t="n">
        <f aca="false">CM103/0.18</f>
        <v>47.6851851851852</v>
      </c>
      <c r="CN112" s="48" t="n">
        <f aca="false">CN103/0.18</f>
        <v>47.6851851851852</v>
      </c>
      <c r="CO112" s="48" t="n">
        <f aca="false">CO103/0.18</f>
        <v>47.6851851851852</v>
      </c>
      <c r="CP112" s="48" t="n">
        <f aca="false">CP103/0.18</f>
        <v>47.6851851851852</v>
      </c>
      <c r="CQ112" s="48" t="n">
        <f aca="false">CQ103/0.18</f>
        <v>47.6851851851852</v>
      </c>
      <c r="CR112" s="48" t="n">
        <f aca="false">CR103/0.18</f>
        <v>47.6851851851852</v>
      </c>
      <c r="CS112" s="48" t="n">
        <f aca="false">CS103/0.18</f>
        <v>47.6851851851852</v>
      </c>
      <c r="CT112" s="48" t="n">
        <f aca="false">CT103/0.18</f>
        <v>47.6851851851852</v>
      </c>
      <c r="CU112" s="48" t="n">
        <f aca="false">CU103/0.18</f>
        <v>47.6851851851852</v>
      </c>
      <c r="CV112" s="48" t="n">
        <f aca="false">CV103/0.18</f>
        <v>47.6851851851852</v>
      </c>
      <c r="CW112" s="48" t="n">
        <f aca="false">CW103/0.18</f>
        <v>47.6851851851852</v>
      </c>
    </row>
    <row r="113" customFormat="false" ht="17" hidden="false" customHeight="false" outlineLevel="0" collapsed="false">
      <c r="C113" s="23" t="s">
        <v>201</v>
      </c>
      <c r="D113" s="23" t="n">
        <f aca="false">ROUNDUP(D104/0.18,0)</f>
        <v>34</v>
      </c>
      <c r="F113" s="39" t="n">
        <f aca="false">ROUNDUP(F104/0.18,0)</f>
        <v>50</v>
      </c>
      <c r="G113" s="39" t="n">
        <f aca="false">ROUNDUP(G104/0.18,0)</f>
        <v>50</v>
      </c>
      <c r="H113" s="39" t="n">
        <f aca="false">ROUNDUP(H104/0.18,0)</f>
        <v>50</v>
      </c>
      <c r="I113" s="39" t="n">
        <f aca="false">ROUNDUP(I104/0.18,0)</f>
        <v>50</v>
      </c>
      <c r="J113" s="39" t="n">
        <f aca="false">ROUNDUP(J104/0.18,0)</f>
        <v>50</v>
      </c>
      <c r="K113" s="39" t="n">
        <f aca="false">ROUNDUP(K104/0.18,0)</f>
        <v>50</v>
      </c>
      <c r="L113" s="39" t="n">
        <f aca="false">ROUNDUP(L104/0.18,0)</f>
        <v>50</v>
      </c>
      <c r="M113" s="39" t="n">
        <f aca="false">ROUNDUP(M104/0.18,0)</f>
        <v>50</v>
      </c>
      <c r="N113" s="39" t="n">
        <f aca="false">ROUNDUP(N104/0.18,0)</f>
        <v>50</v>
      </c>
      <c r="O113" s="39" t="n">
        <f aca="false">ROUNDUP(O104/0.18,0)</f>
        <v>17</v>
      </c>
      <c r="P113" s="39" t="n">
        <f aca="false">ROUNDUP(P104/0.18,0)</f>
        <v>17</v>
      </c>
      <c r="Q113" s="39" t="n">
        <f aca="false">ROUNDUP(Q104/0.18,0)</f>
        <v>17</v>
      </c>
      <c r="R113" s="39" t="n">
        <f aca="false">ROUNDUP(R104/0.18,0)</f>
        <v>17</v>
      </c>
      <c r="S113" s="39" t="n">
        <f aca="false">ROUNDUP(S104/0.18,0)</f>
        <v>17</v>
      </c>
      <c r="T113" s="39" t="n">
        <f aca="false">ROUNDUP(T104/0.18,0)</f>
        <v>17</v>
      </c>
      <c r="U113" s="39" t="n">
        <f aca="false">ROUNDUP(U104/0.18,0)</f>
        <v>17</v>
      </c>
      <c r="V113" s="39" t="n">
        <f aca="false">ROUNDUP(V104/0.18,0)</f>
        <v>17</v>
      </c>
      <c r="W113" s="39" t="n">
        <f aca="false">ROUNDUP(W104/0.18,0)</f>
        <v>17</v>
      </c>
      <c r="X113" s="39" t="n">
        <f aca="false">ROUNDUP(X104/0.18,0)</f>
        <v>17</v>
      </c>
      <c r="Y113" s="39" t="n">
        <f aca="false">ROUNDUP(Y104/0.18,0)</f>
        <v>17</v>
      </c>
      <c r="Z113" s="39" t="n">
        <f aca="false">ROUNDUP(Z104/0.18,0)</f>
        <v>17</v>
      </c>
      <c r="AA113" s="39" t="n">
        <f aca="false">ROUNDUP(AA104/0.18,0)</f>
        <v>17</v>
      </c>
      <c r="AB113" s="39" t="n">
        <f aca="false">ROUNDUP(AB104/0.18,0)</f>
        <v>17</v>
      </c>
      <c r="AC113" s="39" t="n">
        <f aca="false">ROUNDUP(AC104/0.18,0)</f>
        <v>17</v>
      </c>
      <c r="AD113" s="39" t="n">
        <f aca="false">ROUNDUP(AD104/0.18,0)</f>
        <v>17</v>
      </c>
      <c r="AE113" s="39" t="n">
        <f aca="false">ROUNDUP(AE104/0.18,0)</f>
        <v>17</v>
      </c>
      <c r="AF113" s="39" t="n">
        <f aca="false">ROUNDUP(AF104/0.18,0)</f>
        <v>17</v>
      </c>
      <c r="AG113" s="39" t="n">
        <f aca="false">ROUNDUP(AG104/0.18,0)</f>
        <v>17</v>
      </c>
      <c r="AH113" s="39" t="n">
        <f aca="false">ROUNDUP(AH104/0.18,0)</f>
        <v>17</v>
      </c>
      <c r="AI113" s="39" t="n">
        <f aca="false">ROUNDUP(AI104/0.18,0)</f>
        <v>17</v>
      </c>
      <c r="AJ113" s="39" t="n">
        <f aca="false">ROUNDUP(AJ104/0.18,0)</f>
        <v>17</v>
      </c>
      <c r="AK113" s="39" t="n">
        <f aca="false">ROUNDUP(AK104/0.18,0)</f>
        <v>17</v>
      </c>
      <c r="AL113" s="39" t="n">
        <f aca="false">ROUNDUP(AL104/0.18,0)</f>
        <v>17</v>
      </c>
      <c r="AM113" s="39" t="n">
        <f aca="false">ROUNDUP(AM104/0.18,0)</f>
        <v>17</v>
      </c>
      <c r="AN113" s="39" t="n">
        <f aca="false">ROUNDUP(AN104/0.18,0)</f>
        <v>17</v>
      </c>
      <c r="AO113" s="39" t="n">
        <f aca="false">ROUNDUP(AO104/0.18,0)</f>
        <v>17</v>
      </c>
      <c r="AP113" s="39" t="n">
        <f aca="false">ROUNDUP(AP104/0.18,0)</f>
        <v>17</v>
      </c>
      <c r="AQ113" s="39" t="n">
        <f aca="false">ROUNDUP(AQ104/0.18,0)</f>
        <v>17</v>
      </c>
      <c r="AR113" s="39" t="n">
        <f aca="false">ROUNDUP(AR104/0.18,0)</f>
        <v>17</v>
      </c>
      <c r="AS113" s="39" t="n">
        <f aca="false">ROUNDUP(AS104/0.18,0)</f>
        <v>17</v>
      </c>
      <c r="AT113" s="39" t="n">
        <f aca="false">ROUNDUP(AT104/0.18,0)</f>
        <v>17</v>
      </c>
      <c r="AU113" s="39" t="n">
        <f aca="false">ROUNDUP(AU104/0.18,0)</f>
        <v>17</v>
      </c>
      <c r="AV113" s="39" t="n">
        <f aca="false">ROUNDUP(AV104/0.18,0)</f>
        <v>17</v>
      </c>
      <c r="AW113" s="39" t="n">
        <f aca="false">ROUNDUP(AW104/0.18,0)</f>
        <v>17</v>
      </c>
      <c r="AX113" s="39" t="n">
        <f aca="false">ROUNDUP(AX104/0.18,0)</f>
        <v>17</v>
      </c>
      <c r="AY113" s="39" t="n">
        <f aca="false">ROUNDUP(AY104/0.18,0)</f>
        <v>17</v>
      </c>
      <c r="AZ113" s="39" t="n">
        <f aca="false">ROUNDUP(AZ104/0.18,0)</f>
        <v>17</v>
      </c>
      <c r="BA113" s="39" t="n">
        <f aca="false">ROUNDUP(BA104/0.18,0)</f>
        <v>17</v>
      </c>
      <c r="BB113" s="39" t="n">
        <f aca="false">ROUNDUP(BB104/0.18,0)</f>
        <v>17</v>
      </c>
      <c r="BC113" s="39" t="n">
        <f aca="false">ROUNDUP(BC104/0.18,0)</f>
        <v>17</v>
      </c>
      <c r="BD113" s="39" t="n">
        <f aca="false">ROUNDUP(BD104/0.18,0)</f>
        <v>17</v>
      </c>
      <c r="BE113" s="39" t="n">
        <f aca="false">ROUNDUP(BE104/0.18,0)</f>
        <v>17</v>
      </c>
      <c r="BF113" s="39" t="n">
        <f aca="false">ROUNDUP(BF104/0.18,0)</f>
        <v>17</v>
      </c>
      <c r="BG113" s="39" t="n">
        <f aca="false">ROUNDUP(BG104/0.18,0)</f>
        <v>17</v>
      </c>
      <c r="BH113" s="39" t="n">
        <f aca="false">ROUNDUP(BH104/0.18,0)</f>
        <v>17</v>
      </c>
      <c r="BI113" s="39" t="n">
        <f aca="false">ROUNDUP(BI104/0.18,0)</f>
        <v>17</v>
      </c>
      <c r="BJ113" s="39" t="n">
        <f aca="false">ROUNDUP(BJ104/0.18,0)</f>
        <v>17</v>
      </c>
      <c r="BK113" s="39" t="n">
        <f aca="false">ROUNDUP(BK104/0.18,0)</f>
        <v>17</v>
      </c>
      <c r="BL113" s="39" t="n">
        <f aca="false">ROUNDUP(BL104/0.18,0)</f>
        <v>17</v>
      </c>
      <c r="BM113" s="39" t="n">
        <f aca="false">ROUNDUP(BM104/0.18,0)</f>
        <v>17</v>
      </c>
      <c r="BN113" s="39" t="n">
        <f aca="false">ROUNDUP(BN104/0.18,0)</f>
        <v>17</v>
      </c>
      <c r="BO113" s="39" t="n">
        <f aca="false">ROUNDUP(BO104/0.18,0)</f>
        <v>17</v>
      </c>
      <c r="BP113" s="39" t="n">
        <f aca="false">ROUNDUP(BP104/0.18,0)</f>
        <v>17</v>
      </c>
      <c r="BQ113" s="39" t="n">
        <f aca="false">ROUNDUP(BQ104/0.18,0)</f>
        <v>17</v>
      </c>
      <c r="BR113" s="39" t="n">
        <f aca="false">ROUNDUP(BR104/0.18,0)</f>
        <v>17</v>
      </c>
      <c r="BS113" s="39" t="n">
        <f aca="false">ROUNDUP(BS104/0.18,0)</f>
        <v>17</v>
      </c>
      <c r="BT113" s="39" t="n">
        <f aca="false">ROUNDUP(BT104/0.18,0)</f>
        <v>17</v>
      </c>
      <c r="BU113" s="39" t="n">
        <f aca="false">ROUNDUP(BU104/0.18,0)</f>
        <v>17</v>
      </c>
      <c r="BV113" s="39" t="n">
        <f aca="false">ROUNDUP(BV104/0.18,0)</f>
        <v>17</v>
      </c>
      <c r="BW113" s="39" t="n">
        <f aca="false">ROUNDUP(BW104/0.18,0)</f>
        <v>17</v>
      </c>
      <c r="BX113" s="39" t="n">
        <f aca="false">ROUNDUP(BX104/0.18,0)</f>
        <v>17</v>
      </c>
      <c r="BY113" s="39" t="n">
        <f aca="false">ROUNDUP(BY104/0.18,0)</f>
        <v>17</v>
      </c>
      <c r="BZ113" s="39" t="n">
        <f aca="false">ROUNDUP(BZ104/0.18,0)</f>
        <v>17</v>
      </c>
      <c r="CA113" s="39" t="n">
        <f aca="false">ROUNDUP(CA104/0.18,0)</f>
        <v>17</v>
      </c>
      <c r="CB113" s="39" t="n">
        <f aca="false">ROUNDUP(CB104/0.18,0)</f>
        <v>17</v>
      </c>
      <c r="CC113" s="39" t="n">
        <f aca="false">ROUNDUP(CC104/0.18,0)</f>
        <v>17</v>
      </c>
      <c r="CD113" s="39" t="n">
        <f aca="false">ROUNDUP(CD104/0.18,0)</f>
        <v>17</v>
      </c>
      <c r="CE113" s="39" t="n">
        <f aca="false">ROUNDUP(CE104/0.18,0)</f>
        <v>17</v>
      </c>
      <c r="CF113" s="39" t="n">
        <f aca="false">ROUNDUP(CF104/0.18,0)</f>
        <v>17</v>
      </c>
      <c r="CG113" s="39" t="n">
        <f aca="false">ROUNDUP(CG104/0.18,0)</f>
        <v>17</v>
      </c>
      <c r="CH113" s="39" t="n">
        <f aca="false">ROUNDUP(CH104/0.18,0)</f>
        <v>17</v>
      </c>
      <c r="CI113" s="39" t="n">
        <f aca="false">ROUNDUP(CI104/0.18,0)</f>
        <v>17</v>
      </c>
      <c r="CJ113" s="39" t="n">
        <f aca="false">ROUNDUP(CJ104/0.18,0)</f>
        <v>17</v>
      </c>
      <c r="CK113" s="39" t="n">
        <f aca="false">ROUNDUP(CK104/0.18,0)</f>
        <v>17</v>
      </c>
      <c r="CL113" s="39" t="n">
        <f aca="false">ROUNDUP(CL104/0.18,0)</f>
        <v>17</v>
      </c>
      <c r="CM113" s="39" t="n">
        <f aca="false">ROUNDUP(CM104/0.18,0)</f>
        <v>17</v>
      </c>
      <c r="CN113" s="39" t="n">
        <f aca="false">ROUNDUP(CN104/0.18,0)</f>
        <v>17</v>
      </c>
      <c r="CO113" s="39" t="n">
        <f aca="false">ROUNDUP(CO104/0.18,0)</f>
        <v>17</v>
      </c>
      <c r="CP113" s="39" t="n">
        <f aca="false">ROUNDUP(CP104/0.18,0)</f>
        <v>17</v>
      </c>
      <c r="CQ113" s="39" t="n">
        <f aca="false">ROUNDUP(CQ104/0.18,0)</f>
        <v>17</v>
      </c>
      <c r="CR113" s="39" t="n">
        <f aca="false">ROUNDUP(CR104/0.18,0)</f>
        <v>17</v>
      </c>
      <c r="CS113" s="39" t="n">
        <f aca="false">ROUNDUP(CS104/0.18,0)</f>
        <v>17</v>
      </c>
      <c r="CT113" s="39" t="n">
        <f aca="false">ROUNDUP(CT104/0.18,0)</f>
        <v>17</v>
      </c>
      <c r="CU113" s="39" t="n">
        <f aca="false">ROUNDUP(CU104/0.18,0)</f>
        <v>17</v>
      </c>
      <c r="CV113" s="39" t="n">
        <f aca="false">ROUNDUP(CV104/0.18,0)</f>
        <v>17</v>
      </c>
      <c r="CW113" s="39" t="n">
        <f aca="false">ROUNDUP(CW104/0.18,0)</f>
        <v>17</v>
      </c>
    </row>
    <row r="114" customFormat="false" ht="17" hidden="false" customHeight="false" outlineLevel="0" collapsed="false">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row>
    <row r="116" customFormat="false" ht="17" hidden="true" customHeight="false" outlineLevel="0" collapsed="false">
      <c r="A116" s="0" t="s">
        <v>104</v>
      </c>
      <c r="B116" s="50" t="s">
        <v>202</v>
      </c>
      <c r="C116" s="50"/>
      <c r="D116" s="50"/>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row>
    <row r="117" customFormat="false" ht="17" hidden="true" customHeight="false" outlineLevel="0" collapsed="false">
      <c r="C117" s="0" t="s">
        <v>151</v>
      </c>
      <c r="E117" s="0" t="n">
        <f aca="false">ASSUMPTIONS!C6</f>
        <v>1</v>
      </c>
    </row>
    <row r="118" customFormat="false" ht="17" hidden="true" customHeight="false" outlineLevel="0" collapsed="false"/>
    <row r="119" customFormat="false" ht="17" hidden="true" customHeight="false" outlineLevel="0" collapsed="false">
      <c r="C119" s="0" t="s">
        <v>56</v>
      </c>
      <c r="E119" s="47" t="n">
        <f aca="false">ASSUMPTIONS!C9</f>
        <v>8.5</v>
      </c>
      <c r="F119" s="15" t="s">
        <v>203</v>
      </c>
    </row>
    <row r="120" customFormat="false" ht="17" hidden="true" customHeight="false" outlineLevel="0" collapsed="false">
      <c r="C120" s="0" t="s">
        <v>59</v>
      </c>
      <c r="E120" s="45" t="n">
        <f aca="false">ASSUMPTIONS!C10</f>
        <v>0.1</v>
      </c>
      <c r="F120" s="15" t="s">
        <v>60</v>
      </c>
    </row>
    <row r="121" customFormat="false" ht="17" hidden="true" customHeight="false" outlineLevel="0" collapsed="false"/>
    <row r="122" customFormat="false" ht="17" hidden="true" customHeight="false" outlineLevel="0" collapsed="false">
      <c r="C122" s="0" t="s">
        <v>204</v>
      </c>
      <c r="E122" s="47" t="n">
        <f aca="false">ASSUMPTIONS!C12</f>
        <v>17.5</v>
      </c>
      <c r="F122" s="15" t="s">
        <v>64</v>
      </c>
    </row>
    <row r="123" customFormat="false" ht="17" hidden="true" customHeight="false" outlineLevel="0" collapsed="false">
      <c r="C123" s="0" t="s">
        <v>65</v>
      </c>
      <c r="E123" s="45" t="n">
        <f aca="false">ASSUMPTIONS!C13</f>
        <v>0.1</v>
      </c>
      <c r="F123" s="15" t="s">
        <v>205</v>
      </c>
    </row>
    <row r="124" customFormat="false" ht="17" hidden="true" customHeight="false" outlineLevel="0" collapsed="false"/>
    <row r="125" customFormat="false" ht="17" hidden="true" customHeight="false" outlineLevel="0" collapsed="false">
      <c r="C125" s="0" t="s">
        <v>206</v>
      </c>
      <c r="E125" s="47" t="n">
        <f aca="false">ASSUMPTIONS!C15</f>
        <v>5</v>
      </c>
      <c r="F125" s="15" t="s">
        <v>68</v>
      </c>
    </row>
    <row r="126" customFormat="false" ht="17" hidden="true" customHeight="false" outlineLevel="0" collapsed="false">
      <c r="C126" s="0" t="s">
        <v>71</v>
      </c>
      <c r="E126" s="45" t="n">
        <f aca="false">ASSUMPTIONS!C16</f>
        <v>0.28</v>
      </c>
      <c r="F126" s="15" t="s">
        <v>207</v>
      </c>
    </row>
    <row r="128" customFormat="false" ht="17" hidden="false" customHeight="false" outlineLevel="0" collapsed="false">
      <c r="B128" s="28" t="s">
        <v>69</v>
      </c>
      <c r="C128" s="14" t="s">
        <v>70</v>
      </c>
      <c r="D128" s="14"/>
    </row>
    <row r="129" customFormat="false" ht="17" hidden="false" customHeight="false" outlineLevel="0" collapsed="false">
      <c r="B129" s="29" t="s">
        <v>75</v>
      </c>
      <c r="C129" s="15" t="s">
        <v>76</v>
      </c>
    </row>
    <row r="130" customFormat="false" ht="17" hidden="false" customHeight="false" outlineLevel="0" collapsed="false">
      <c r="B130" s="29" t="s">
        <v>78</v>
      </c>
      <c r="C130" s="15" t="s">
        <v>79</v>
      </c>
    </row>
    <row r="131" customFormat="false" ht="17" hidden="false" customHeight="false" outlineLevel="0" collapsed="false">
      <c r="B131" s="29" t="s">
        <v>82</v>
      </c>
      <c r="C131" s="15" t="s">
        <v>83</v>
      </c>
    </row>
    <row r="132" customFormat="false" ht="17" hidden="false" customHeight="false" outlineLevel="0" collapsed="false">
      <c r="B132" s="29" t="s">
        <v>86</v>
      </c>
      <c r="C132" s="15" t="s">
        <v>87</v>
      </c>
    </row>
    <row r="133" customFormat="false" ht="17" hidden="false" customHeight="false" outlineLevel="0" collapsed="false">
      <c r="B133" s="29" t="s">
        <v>90</v>
      </c>
      <c r="C133" s="15" t="s">
        <v>91</v>
      </c>
    </row>
    <row r="134" customFormat="false" ht="17" hidden="false" customHeight="false" outlineLevel="0" collapsed="false">
      <c r="B134" s="29" t="s">
        <v>92</v>
      </c>
      <c r="C134" s="15" t="s">
        <v>93</v>
      </c>
    </row>
    <row r="135" customFormat="false" ht="17" hidden="false" customHeight="false" outlineLevel="0" collapsed="false">
      <c r="B135" s="29" t="s">
        <v>95</v>
      </c>
      <c r="C135" s="15" t="s">
        <v>96</v>
      </c>
    </row>
    <row r="136" customFormat="false" ht="17" hidden="false" customHeight="false" outlineLevel="0" collapsed="false">
      <c r="B136" s="29" t="s">
        <v>99</v>
      </c>
      <c r="C136" s="15" t="s">
        <v>100</v>
      </c>
    </row>
    <row r="138" customFormat="false" ht="17" hidden="false" customHeight="false" outlineLevel="0" collapsed="false">
      <c r="B138" s="31" t="s">
        <v>208</v>
      </c>
      <c r="C138" s="15" t="s">
        <v>209</v>
      </c>
    </row>
    <row r="139" customFormat="false" ht="17" hidden="false" customHeight="false" outlineLevel="0" collapsed="false">
      <c r="B139" s="31" t="s">
        <v>210</v>
      </c>
    </row>
  </sheetData>
  <hyperlinks>
    <hyperlink ref="B138" r:id="rId2" display="Source"/>
    <hyperlink ref="B139" r:id="rId3" display="Source 2"/>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B1:R45"/>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J37" activeCellId="0" sqref="J37"/>
    </sheetView>
  </sheetViews>
  <sheetFormatPr defaultColWidth="11.5703125" defaultRowHeight="17" zeroHeight="false" outlineLevelRow="0" outlineLevelCol="0"/>
  <cols>
    <col collapsed="false" customWidth="true" hidden="false" outlineLevel="0" max="1" min="1" style="0" width="4.42"/>
    <col collapsed="false" customWidth="true" hidden="false" outlineLevel="0" max="2" min="2" style="0" width="26.86"/>
    <col collapsed="false" customWidth="true" hidden="true" outlineLevel="0" max="4" min="3" style="0" width="8.37"/>
    <col collapsed="false" customWidth="true" hidden="false" outlineLevel="0" max="6" min="6" style="0" width="11.14"/>
    <col collapsed="false" customWidth="true" hidden="false" outlineLevel="0" max="7" min="7" style="0" width="13.29"/>
    <col collapsed="false" customWidth="true" hidden="false" outlineLevel="0" max="8" min="8" style="0" width="13.71"/>
    <col collapsed="false" customWidth="true" hidden="false" outlineLevel="0" max="10" min="10" style="0" width="21.14"/>
    <col collapsed="false" customWidth="true" hidden="true" outlineLevel="0" max="12" min="11" style="0" width="11.71"/>
    <col collapsed="false" customWidth="true" hidden="false" outlineLevel="0" max="13" min="13" style="0" width="12.29"/>
    <col collapsed="false" customWidth="true" hidden="false" outlineLevel="0" max="14" min="14" style="0" width="12.86"/>
    <col collapsed="false" customWidth="true" hidden="false" outlineLevel="0" max="15" min="15" style="0" width="12.71"/>
    <col collapsed="false" customWidth="true" hidden="false" outlineLevel="0" max="16" min="16" style="0" width="12.86"/>
  </cols>
  <sheetData>
    <row r="1" customFormat="false" ht="17" hidden="false" customHeight="false" outlineLevel="0" collapsed="false">
      <c r="B1" s="0" t="str">
        <f aca="false">ASSUMPTIONS!B1</f>
        <v>NewCo</v>
      </c>
    </row>
    <row r="2" customFormat="false" ht="17" hidden="false" customHeight="false" outlineLevel="0" collapsed="false">
      <c r="B2" s="73" t="s">
        <v>211</v>
      </c>
      <c r="C2" s="74"/>
      <c r="D2" s="74"/>
      <c r="E2" s="74"/>
      <c r="F2" s="74"/>
      <c r="G2" s="74"/>
      <c r="H2" s="74"/>
    </row>
    <row r="3" customFormat="false" ht="17" hidden="false" customHeight="false" outlineLevel="0" collapsed="false">
      <c r="B3" s="75" t="s">
        <v>212</v>
      </c>
      <c r="C3" s="76" t="n">
        <v>43125</v>
      </c>
      <c r="D3" s="76" t="n">
        <v>43490</v>
      </c>
      <c r="E3" s="76" t="n">
        <v>43855</v>
      </c>
      <c r="F3" s="76" t="n">
        <v>44221</v>
      </c>
      <c r="G3" s="76" t="n">
        <v>44586</v>
      </c>
      <c r="H3" s="76" t="n">
        <v>44951</v>
      </c>
      <c r="I3" s="76" t="n">
        <v>45316</v>
      </c>
    </row>
    <row r="4" customFormat="false" ht="17" hidden="false" customHeight="false" outlineLevel="0" collapsed="false">
      <c r="B4" s="74" t="s">
        <v>213</v>
      </c>
      <c r="C4" s="77" t="n">
        <v>2017</v>
      </c>
      <c r="D4" s="77" t="n">
        <f aca="false">2018</f>
        <v>2018</v>
      </c>
      <c r="E4" s="77" t="n">
        <v>2021</v>
      </c>
      <c r="F4" s="77" t="n">
        <v>2021</v>
      </c>
      <c r="G4" s="77" t="n">
        <v>2021</v>
      </c>
      <c r="H4" s="77" t="n">
        <v>2021</v>
      </c>
      <c r="K4" s="77" t="n">
        <v>2017</v>
      </c>
      <c r="L4" s="77" t="n">
        <v>2018</v>
      </c>
      <c r="M4" s="77" t="n">
        <v>2021</v>
      </c>
      <c r="N4" s="77" t="n">
        <v>2021</v>
      </c>
      <c r="O4" s="77" t="n">
        <v>2021</v>
      </c>
      <c r="P4" s="77" t="n">
        <v>2021</v>
      </c>
    </row>
    <row r="5" customFormat="false" ht="17" hidden="false" customHeight="false" outlineLevel="0" collapsed="false">
      <c r="B5" s="74" t="s">
        <v>214</v>
      </c>
      <c r="C5" s="78" t="n">
        <f aca="false">SUMIF('FINANCIAL MODEL'!3:3,FINANCIALS!C$4,'FINANCIAL MODEL'!72:72)</f>
        <v>0</v>
      </c>
      <c r="D5" s="78" t="n">
        <f aca="false">SUMIF('FINANCIAL MODEL'!3:3,FINANCIALS!D$4,'FINANCIAL MODEL'!72:72)</f>
        <v>0</v>
      </c>
      <c r="E5" s="78" t="n">
        <f aca="false">SUMIF('FINANCIAL MODEL'!3:3,FINANCIALS!E$4,'FINANCIAL MODEL'!72:72)</f>
        <v>50</v>
      </c>
      <c r="F5" s="78" t="n">
        <f aca="false">SUMIF('FINANCIAL MODEL'!3:3,FINANCIALS!F$4,'FINANCIAL MODEL'!72:72)</f>
        <v>50</v>
      </c>
      <c r="G5" s="78" t="n">
        <f aca="false">SUMIF('FINANCIAL MODEL'!3:3,FINANCIALS!G$4,'FINANCIAL MODEL'!72:72)</f>
        <v>50</v>
      </c>
      <c r="H5" s="78" t="n">
        <f aca="false">SUMIF('FINANCIAL MODEL'!3:3,FINANCIALS!H$4,'FINANCIAL MODEL'!72:72)</f>
        <v>50</v>
      </c>
      <c r="J5" s="74" t="s">
        <v>215</v>
      </c>
      <c r="K5" s="79" t="n">
        <f aca="false">C26</f>
        <v>0</v>
      </c>
      <c r="L5" s="79" t="n">
        <f aca="false">D26</f>
        <v>0</v>
      </c>
      <c r="M5" s="79" t="n">
        <f aca="false">E26</f>
        <v>404.147916666667</v>
      </c>
      <c r="N5" s="79" t="n">
        <f aca="false">F26</f>
        <v>404.147916666667</v>
      </c>
      <c r="O5" s="79" t="n">
        <f aca="false">G26</f>
        <v>404.147916666667</v>
      </c>
      <c r="P5" s="79" t="n">
        <f aca="false">H26</f>
        <v>404.147916666667</v>
      </c>
    </row>
    <row r="6" customFormat="false" ht="17" hidden="false" customHeight="false" outlineLevel="0" collapsed="false">
      <c r="B6" s="74" t="s">
        <v>216</v>
      </c>
      <c r="C6" s="80" t="n">
        <f aca="false">SUMIF('FINANCIAL MODEL'!$3:$3,FINANCIALS!C$4,'FINANCIAL MODEL'!71:71)</f>
        <v>0</v>
      </c>
      <c r="D6" s="80" t="n">
        <f aca="false">SUMIF('FINANCIAL MODEL'!$3:$3,FINANCIALS!D$4,'FINANCIAL MODEL'!71:71)</f>
        <v>0</v>
      </c>
      <c r="E6" s="80" t="n">
        <f aca="false">SUMIF('FINANCIAL MODEL'!$3:$3,FINANCIALS!E$4,'FINANCIAL MODEL'!71:71)</f>
        <v>22.4625</v>
      </c>
      <c r="F6" s="80" t="n">
        <f aca="false">SUMIF('FINANCIAL MODEL'!$3:$3,FINANCIALS!F$4,'FINANCIAL MODEL'!71:71)</f>
        <v>22.4625</v>
      </c>
      <c r="G6" s="80" t="n">
        <f aca="false">SUMIF('FINANCIAL MODEL'!$3:$3,FINANCIALS!G$4,'FINANCIAL MODEL'!71:71)</f>
        <v>22.4625</v>
      </c>
      <c r="H6" s="80" t="n">
        <f aca="false">SUMIF('FINANCIAL MODEL'!$3:$3,FINANCIALS!H$4,'FINANCIAL MODEL'!71:71)</f>
        <v>22.4625</v>
      </c>
      <c r="J6" s="74" t="s">
        <v>217</v>
      </c>
      <c r="K6" s="79" t="n">
        <f aca="false">C27</f>
        <v>0</v>
      </c>
      <c r="L6" s="79" t="n">
        <f aca="false">D27</f>
        <v>0</v>
      </c>
      <c r="M6" s="79" t="n">
        <f aca="false">E27</f>
        <v>55</v>
      </c>
      <c r="N6" s="79" t="n">
        <f aca="false">F27</f>
        <v>55</v>
      </c>
      <c r="O6" s="79" t="n">
        <f aca="false">G27</f>
        <v>55</v>
      </c>
      <c r="P6" s="79" t="n">
        <f aca="false">H27</f>
        <v>55</v>
      </c>
    </row>
    <row r="7" customFormat="false" ht="17" hidden="false" customHeight="false" outlineLevel="0" collapsed="false">
      <c r="B7" s="74" t="s">
        <v>218</v>
      </c>
      <c r="C7" s="79" t="n">
        <f aca="false">C6+C5</f>
        <v>0</v>
      </c>
      <c r="D7" s="79" t="n">
        <f aca="false">D6+D5</f>
        <v>0</v>
      </c>
      <c r="E7" s="79" t="n">
        <f aca="false">E6+E5</f>
        <v>72.4625</v>
      </c>
      <c r="F7" s="79" t="n">
        <f aca="false">F6+F5</f>
        <v>72.4625</v>
      </c>
      <c r="G7" s="79" t="n">
        <f aca="false">G6+G5</f>
        <v>72.4625</v>
      </c>
      <c r="H7" s="79" t="n">
        <f aca="false">H6+H5</f>
        <v>72.4625</v>
      </c>
      <c r="J7" s="74"/>
      <c r="K7" s="74"/>
      <c r="L7" s="74"/>
      <c r="M7" s="74"/>
      <c r="N7" s="74"/>
      <c r="O7" s="74"/>
      <c r="P7" s="74"/>
    </row>
    <row r="8" customFormat="false" ht="17" hidden="false" customHeight="false" outlineLevel="0" collapsed="false">
      <c r="B8" s="74"/>
      <c r="C8" s="74"/>
      <c r="D8" s="74"/>
      <c r="E8" s="74"/>
      <c r="F8" s="74"/>
      <c r="G8" s="74"/>
      <c r="H8" s="74"/>
      <c r="J8" s="74" t="s">
        <v>219</v>
      </c>
      <c r="K8" s="81" t="n">
        <f aca="false">C30</f>
        <v>0</v>
      </c>
      <c r="L8" s="82" t="n">
        <f aca="false">D30</f>
        <v>0</v>
      </c>
      <c r="M8" s="82" t="n">
        <f aca="false">E30</f>
        <v>6</v>
      </c>
      <c r="N8" s="82" t="n">
        <f aca="false">F30</f>
        <v>6</v>
      </c>
      <c r="O8" s="82" t="n">
        <f aca="false">G30</f>
        <v>6</v>
      </c>
      <c r="P8" s="82" t="n">
        <f aca="false">H30</f>
        <v>6</v>
      </c>
    </row>
    <row r="9" customFormat="false" ht="17" hidden="false" customHeight="false" outlineLevel="0" collapsed="false">
      <c r="B9" s="74" t="s">
        <v>220</v>
      </c>
      <c r="C9" s="78" t="n">
        <f aca="false">SUMIF('FINANCIAL MODEL'!3:3,FINANCIALS!C$4,'FINANCIAL MODEL'!74:74)</f>
        <v>0</v>
      </c>
      <c r="D9" s="78" t="n">
        <f aca="false">SUMIF('FINANCIAL MODEL'!3:3,FINANCIALS!D$4,'FINANCIAL MODEL'!74:74)</f>
        <v>0</v>
      </c>
      <c r="E9" s="78" t="n">
        <f aca="false">SUMIF('FINANCIAL MODEL'!3:3,FINANCIALS!E$4,'FINANCIAL MODEL'!74:74)</f>
        <v>36.23125</v>
      </c>
      <c r="F9" s="78" t="n">
        <f aca="false">SUMIF('FINANCIAL MODEL'!3:3,FINANCIALS!F$4,'FINANCIAL MODEL'!74:74)</f>
        <v>36.23125</v>
      </c>
      <c r="G9" s="78" t="n">
        <f aca="false">SUMIF('FINANCIAL MODEL'!3:3,FINANCIALS!G$4,'FINANCIAL MODEL'!74:74)</f>
        <v>36.23125</v>
      </c>
      <c r="H9" s="78" t="n">
        <f aca="false">SUMIF('FINANCIAL MODEL'!3:3,FINANCIALS!H$4,'FINANCIAL MODEL'!74:74)</f>
        <v>36.23125</v>
      </c>
      <c r="J9" s="74" t="s">
        <v>90</v>
      </c>
      <c r="K9" s="83"/>
      <c r="L9" s="78" t="n">
        <f aca="false">D31</f>
        <v>0</v>
      </c>
      <c r="M9" s="78" t="n">
        <f aca="false">E31</f>
        <v>105000</v>
      </c>
      <c r="N9" s="78" t="n">
        <f aca="false">F31</f>
        <v>105000</v>
      </c>
      <c r="O9" s="78" t="n">
        <f aca="false">G31</f>
        <v>105000</v>
      </c>
      <c r="P9" s="78" t="n">
        <f aca="false">H31</f>
        <v>105000</v>
      </c>
    </row>
    <row r="10" customFormat="false" ht="17" hidden="false" customHeight="false" outlineLevel="0" collapsed="false">
      <c r="B10" s="74"/>
      <c r="C10" s="74"/>
      <c r="D10" s="74"/>
      <c r="E10" s="74"/>
      <c r="F10" s="74"/>
      <c r="G10" s="74"/>
      <c r="H10" s="74"/>
      <c r="J10" s="74" t="s">
        <v>82</v>
      </c>
      <c r="K10" s="83"/>
      <c r="L10" s="78" t="n">
        <f aca="false">D32</f>
        <v>0</v>
      </c>
      <c r="M10" s="78" t="n">
        <f aca="false">E32</f>
        <v>10000</v>
      </c>
      <c r="N10" s="78" t="n">
        <f aca="false">F32</f>
        <v>10000</v>
      </c>
      <c r="O10" s="78" t="n">
        <f aca="false">G32</f>
        <v>10000</v>
      </c>
      <c r="P10" s="78" t="n">
        <f aca="false">H32</f>
        <v>10000</v>
      </c>
    </row>
    <row r="11" customFormat="false" ht="17" hidden="false" customHeight="false" outlineLevel="0" collapsed="false">
      <c r="B11" s="74" t="s">
        <v>221</v>
      </c>
      <c r="C11" s="84" t="n">
        <f aca="false">C7-C9</f>
        <v>0</v>
      </c>
      <c r="D11" s="84" t="n">
        <f aca="false">D7-D9</f>
        <v>0</v>
      </c>
      <c r="E11" s="84" t="n">
        <f aca="false">E7-E9</f>
        <v>36.23125</v>
      </c>
      <c r="F11" s="84" t="n">
        <f aca="false">F7-F9</f>
        <v>36.23125</v>
      </c>
      <c r="G11" s="84" t="n">
        <f aca="false">G7-G9</f>
        <v>36.23125</v>
      </c>
      <c r="H11" s="84" t="n">
        <f aca="false">H7-H9</f>
        <v>36.23125</v>
      </c>
      <c r="J11" s="74" t="s">
        <v>173</v>
      </c>
      <c r="K11" s="83"/>
      <c r="L11" s="83" t="n">
        <f aca="false">D33</f>
        <v>0</v>
      </c>
      <c r="M11" s="83" t="n">
        <f aca="false">E33</f>
        <v>10.5</v>
      </c>
      <c r="N11" s="83" t="n">
        <f aca="false">F33</f>
        <v>10.5</v>
      </c>
      <c r="O11" s="83" t="n">
        <f aca="false">G33</f>
        <v>10.5</v>
      </c>
      <c r="P11" s="83" t="n">
        <f aca="false">H33</f>
        <v>10.5</v>
      </c>
    </row>
    <row r="12" customFormat="false" ht="17" hidden="false" customHeight="false" outlineLevel="0" collapsed="false">
      <c r="B12" s="74"/>
      <c r="C12" s="85" t="n">
        <f aca="false">0</f>
        <v>0</v>
      </c>
      <c r="D12" s="85" t="e">
        <f aca="false">D11/D7</f>
        <v>#DIV/0!</v>
      </c>
      <c r="E12" s="85" t="n">
        <f aca="false">E11/E7</f>
        <v>0.5</v>
      </c>
      <c r="F12" s="85" t="n">
        <f aca="false">F11/F7</f>
        <v>0.5</v>
      </c>
      <c r="G12" s="85" t="n">
        <f aca="false">G11/G7</f>
        <v>0.5</v>
      </c>
      <c r="H12" s="85" t="n">
        <f aca="false">H11/H7</f>
        <v>0.5</v>
      </c>
      <c r="J12" s="74" t="s">
        <v>174</v>
      </c>
      <c r="K12" s="83"/>
      <c r="L12" s="83" t="n">
        <f aca="false">D34</f>
        <v>0</v>
      </c>
      <c r="M12" s="83" t="n">
        <f aca="false">E34</f>
        <v>1.81818181818182</v>
      </c>
      <c r="N12" s="83" t="n">
        <f aca="false">F34</f>
        <v>1.81818181818182</v>
      </c>
      <c r="O12" s="83" t="n">
        <f aca="false">G34</f>
        <v>1.81818181818182</v>
      </c>
      <c r="P12" s="83" t="n">
        <f aca="false">H34</f>
        <v>1.81818181818182</v>
      </c>
    </row>
    <row r="13" customFormat="false" ht="17" hidden="false" customHeight="false" outlineLevel="0" collapsed="false">
      <c r="B13" s="74"/>
      <c r="C13" s="74"/>
      <c r="D13" s="74"/>
      <c r="E13" s="74"/>
      <c r="F13" s="74"/>
      <c r="G13" s="74"/>
      <c r="H13" s="74"/>
      <c r="J13" s="74" t="s">
        <v>222</v>
      </c>
      <c r="K13" s="83"/>
      <c r="L13" s="83" t="n">
        <f aca="false">D35</f>
        <v>0</v>
      </c>
      <c r="M13" s="83" t="n">
        <f aca="false">E35</f>
        <v>0.833333333333333</v>
      </c>
      <c r="N13" s="83" t="n">
        <f aca="false">F35</f>
        <v>0.833333333333333</v>
      </c>
      <c r="O13" s="83" t="n">
        <f aca="false">G35</f>
        <v>0.833333333333333</v>
      </c>
      <c r="P13" s="83" t="n">
        <f aca="false">H35</f>
        <v>0.833333333333333</v>
      </c>
    </row>
    <row r="14" customFormat="false" ht="17" hidden="false" customHeight="false" outlineLevel="0" collapsed="false">
      <c r="B14" s="74" t="s">
        <v>223</v>
      </c>
      <c r="C14" s="74"/>
      <c r="D14" s="74"/>
      <c r="E14" s="74"/>
      <c r="F14" s="74"/>
      <c r="G14" s="74"/>
      <c r="H14" s="74"/>
      <c r="J14" s="74" t="s">
        <v>224</v>
      </c>
      <c r="K14" s="79" t="n">
        <f aca="false">C36</f>
        <v>0</v>
      </c>
      <c r="L14" s="79" t="n">
        <f aca="false">D36</f>
        <v>0</v>
      </c>
      <c r="M14" s="79" t="n">
        <f aca="false">E36</f>
        <v>77.91</v>
      </c>
      <c r="N14" s="79" t="n">
        <f aca="false">F36</f>
        <v>77.91</v>
      </c>
      <c r="O14" s="79" t="n">
        <f aca="false">G36</f>
        <v>77.91</v>
      </c>
      <c r="P14" s="79" t="n">
        <f aca="false">H36</f>
        <v>77.91</v>
      </c>
    </row>
    <row r="15" customFormat="false" ht="17" hidden="false" customHeight="false" outlineLevel="0" collapsed="false">
      <c r="B15" s="74" t="s">
        <v>225</v>
      </c>
      <c r="C15" s="78" t="n">
        <f aca="false">SUMIF('FINANCIAL MODEL'!3:3,FINANCIALS!C$4,'FINANCIAL MODEL'!79:79)</f>
        <v>0</v>
      </c>
      <c r="D15" s="78" t="n">
        <f aca="false">SUMIF('FINANCIAL MODEL'!3:3,FINANCIALS!D$4,'FINANCIAL MODEL'!79:79)</f>
        <v>0</v>
      </c>
      <c r="E15" s="78" t="n">
        <f aca="false">SUMIF('FINANCIAL MODEL'!3:3,FINANCIALS!E$4,'FINANCIAL MODEL'!79:79)</f>
        <v>50</v>
      </c>
      <c r="F15" s="78" t="n">
        <f aca="false">SUMIF('FINANCIAL MODEL'!3:3,FINANCIALS!F$4,'FINANCIAL MODEL'!79:79)</f>
        <v>50</v>
      </c>
      <c r="G15" s="78" t="n">
        <f aca="false">SUMIF('FINANCIAL MODEL'!3:3,FINANCIALS!G$4,'FINANCIAL MODEL'!79:79)</f>
        <v>50</v>
      </c>
      <c r="H15" s="78" t="n">
        <f aca="false">SUMIF('FINANCIAL MODEL'!3:3,FINANCIALS!H$4,'FINANCIAL MODEL'!79:79)</f>
        <v>50</v>
      </c>
    </row>
    <row r="16" customFormat="false" ht="17" hidden="false" customHeight="false" outlineLevel="0" collapsed="false">
      <c r="B16" s="74" t="s">
        <v>226</v>
      </c>
      <c r="C16" s="78" t="n">
        <f aca="false">SUMIF('FINANCIAL MODEL'!3:3,FINANCIALS!C$4,'FINANCIAL MODEL'!80:80)</f>
        <v>0</v>
      </c>
      <c r="D16" s="78" t="n">
        <f aca="false">SUMIF('FINANCIAL MODEL'!3:3,FINANCIALS!D$4,'FINANCIAL MODEL'!80:80)</f>
        <v>0</v>
      </c>
      <c r="E16" s="78" t="n">
        <f aca="false">SUMIF('FINANCIAL MODEL'!3:3,FINANCIALS!E$4,'FINANCIAL MODEL'!80:80)</f>
        <v>25</v>
      </c>
      <c r="F16" s="78" t="n">
        <f aca="false">SUMIF('FINANCIAL MODEL'!3:3,FINANCIALS!F$4,'FINANCIAL MODEL'!80:80)</f>
        <v>25</v>
      </c>
      <c r="G16" s="78" t="n">
        <f aca="false">SUMIF('FINANCIAL MODEL'!3:3,FINANCIALS!G$4,'FINANCIAL MODEL'!80:80)</f>
        <v>25</v>
      </c>
      <c r="H16" s="78" t="n">
        <f aca="false">SUMIF('FINANCIAL MODEL'!3:3,FINANCIALS!H$4,'FINANCIAL MODEL'!80:80)</f>
        <v>25</v>
      </c>
      <c r="J16" s="74" t="s">
        <v>227</v>
      </c>
      <c r="K16" s="86"/>
      <c r="L16" s="86"/>
      <c r="M16" s="86"/>
      <c r="N16" s="86"/>
      <c r="O16" s="86"/>
      <c r="P16" s="86"/>
      <c r="Q16" s="86"/>
      <c r="R16" s="86"/>
    </row>
    <row r="17" customFormat="false" ht="17" hidden="false" customHeight="false" outlineLevel="0" collapsed="false">
      <c r="B17" s="74" t="s">
        <v>228</v>
      </c>
      <c r="C17" s="80" t="n">
        <f aca="false">SUMIF('FINANCIAL MODEL'!3:3,FINANCIALS!C$4,'FINANCIAL MODEL'!81:81)</f>
        <v>0</v>
      </c>
      <c r="D17" s="80" t="n">
        <f aca="false">SUMIF('FINANCIAL MODEL'!3:3,FINANCIALS!D$4,'FINANCIAL MODEL'!81:81)</f>
        <v>0</v>
      </c>
      <c r="E17" s="80" t="n">
        <f aca="false">SUMIF('FINANCIAL MODEL'!3:3,FINANCIALS!E$4,'FINANCIAL MODEL'!81:81)</f>
        <v>60</v>
      </c>
      <c r="F17" s="80" t="n">
        <f aca="false">SUMIF('FINANCIAL MODEL'!3:3,FINANCIALS!F$4,'FINANCIAL MODEL'!81:81)</f>
        <v>60</v>
      </c>
      <c r="G17" s="80" t="n">
        <f aca="false">SUMIF('FINANCIAL MODEL'!3:3,FINANCIALS!G$4,'FINANCIAL MODEL'!81:81)</f>
        <v>60</v>
      </c>
      <c r="H17" s="80" t="n">
        <f aca="false">SUMIF('FINANCIAL MODEL'!3:3,FINANCIALS!H$4,'FINANCIAL MODEL'!81:81)</f>
        <v>60</v>
      </c>
      <c r="J17" s="74" t="s">
        <v>229</v>
      </c>
      <c r="K17" s="86" t="n">
        <v>0</v>
      </c>
      <c r="L17" s="86" t="n">
        <f aca="false">PERSONNEL!Q48</f>
        <v>2</v>
      </c>
      <c r="M17" s="86" t="n">
        <f aca="false">PERSONNEL!AC48</f>
        <v>7</v>
      </c>
      <c r="N17" s="86" t="n">
        <f aca="false">PERSONNEL!AO48</f>
        <v>13</v>
      </c>
      <c r="O17" s="86" t="n">
        <f aca="false">PERSONNEL!BA48</f>
        <v>21</v>
      </c>
      <c r="P17" s="86" t="n">
        <f aca="false">PERSONNEL!BM48</f>
        <v>28</v>
      </c>
      <c r="Q17" s="86"/>
      <c r="R17" s="86"/>
    </row>
    <row r="18" customFormat="false" ht="17" hidden="false" customHeight="false" outlineLevel="0" collapsed="false">
      <c r="B18" s="74" t="s">
        <v>218</v>
      </c>
      <c r="C18" s="79" t="n">
        <f aca="false">SUM(C15:C17)</f>
        <v>0</v>
      </c>
      <c r="D18" s="79" t="n">
        <f aca="false">SUM(D15:D17)</f>
        <v>0</v>
      </c>
      <c r="E18" s="79" t="n">
        <f aca="false">SUM(E15:E17)</f>
        <v>135</v>
      </c>
      <c r="F18" s="79" t="n">
        <f aca="false">SUM(F15:F17)</f>
        <v>135</v>
      </c>
      <c r="G18" s="79" t="n">
        <f aca="false">SUM(G15:G17)</f>
        <v>135</v>
      </c>
      <c r="H18" s="79" t="n">
        <f aca="false">SUM(H15:H17)</f>
        <v>135</v>
      </c>
      <c r="J18" s="74" t="s">
        <v>230</v>
      </c>
      <c r="K18" s="86" t="n">
        <v>1</v>
      </c>
      <c r="L18" s="86" t="n">
        <f aca="false">PERSONNEL!Q34</f>
        <v>1</v>
      </c>
      <c r="M18" s="86" t="n">
        <f aca="false">PERSONNEL!AC34</f>
        <v>1</v>
      </c>
      <c r="N18" s="86" t="n">
        <f aca="false">PERSONNEL!AO34</f>
        <v>1</v>
      </c>
      <c r="O18" s="86" t="n">
        <f aca="false">PERSONNEL!BA34</f>
        <v>1</v>
      </c>
      <c r="P18" s="86" t="n">
        <f aca="false">PERSONNEL!BM34</f>
        <v>1</v>
      </c>
      <c r="Q18" s="86"/>
      <c r="R18" s="86"/>
    </row>
    <row r="19" customFormat="false" ht="17" hidden="false" customHeight="false" outlineLevel="0" collapsed="false">
      <c r="B19" s="74"/>
      <c r="C19" s="74"/>
      <c r="D19" s="74"/>
      <c r="E19" s="74"/>
      <c r="F19" s="74"/>
      <c r="G19" s="74"/>
      <c r="H19" s="74"/>
      <c r="J19" s="74" t="s">
        <v>231</v>
      </c>
      <c r="K19" s="86" t="n">
        <v>5</v>
      </c>
      <c r="L19" s="86" t="n">
        <f aca="false">PERSONNEL!Q69</f>
        <v>0</v>
      </c>
      <c r="M19" s="86" t="n">
        <f aca="false">PERSONNEL!AC69</f>
        <v>0</v>
      </c>
      <c r="N19" s="86" t="n">
        <f aca="false">PERSONNEL!AO69</f>
        <v>0</v>
      </c>
      <c r="O19" s="86" t="n">
        <f aca="false">PERSONNEL!BA69</f>
        <v>7</v>
      </c>
      <c r="P19" s="86" t="n">
        <f aca="false">PERSONNEL!BM69</f>
        <v>7</v>
      </c>
      <c r="Q19" s="86"/>
      <c r="R19" s="86"/>
    </row>
    <row r="20" customFormat="false" ht="17" hidden="false" customHeight="false" outlineLevel="0" collapsed="false">
      <c r="B20" s="74" t="s">
        <v>232</v>
      </c>
      <c r="C20" s="79" t="n">
        <f aca="false">C11-C18</f>
        <v>0</v>
      </c>
      <c r="D20" s="79" t="n">
        <f aca="false">D11-D18</f>
        <v>0</v>
      </c>
      <c r="E20" s="79" t="n">
        <f aca="false">E11-E18</f>
        <v>-98.76875</v>
      </c>
      <c r="F20" s="79" t="n">
        <f aca="false">F11-F18</f>
        <v>-98.76875</v>
      </c>
      <c r="G20" s="79" t="n">
        <f aca="false">G11-G18</f>
        <v>-98.76875</v>
      </c>
      <c r="H20" s="79" t="n">
        <f aca="false">H11-H18</f>
        <v>-98.76875</v>
      </c>
      <c r="J20" s="74" t="s">
        <v>233</v>
      </c>
      <c r="K20" s="86" t="n">
        <v>1</v>
      </c>
      <c r="L20" s="86" t="n">
        <f aca="false">PERSONNEL!Q15+PERSONNEL!Q80</f>
        <v>3</v>
      </c>
      <c r="M20" s="86" t="n">
        <f aca="false">PERSONNEL!AC15+PERSONNEL!AC80</f>
        <v>4</v>
      </c>
      <c r="N20" s="86" t="n">
        <f aca="false">PERSONNEL!AO15+PERSONNEL!AO80</f>
        <v>5</v>
      </c>
      <c r="O20" s="86" t="n">
        <f aca="false">PERSONNEL!BA15+PERSONNEL!BA80</f>
        <v>5</v>
      </c>
      <c r="P20" s="86" t="n">
        <f aca="false">PERSONNEL!BM15+PERSONNEL!BM80</f>
        <v>5</v>
      </c>
      <c r="Q20" s="86"/>
      <c r="R20" s="86"/>
    </row>
    <row r="21" customFormat="false" ht="17" hidden="false" customHeight="false" outlineLevel="0" collapsed="false">
      <c r="B21" s="74"/>
      <c r="C21" s="74"/>
      <c r="D21" s="74"/>
      <c r="E21" s="74"/>
      <c r="F21" s="74"/>
      <c r="G21" s="74"/>
      <c r="H21" s="74"/>
      <c r="J21" s="74" t="s">
        <v>25</v>
      </c>
      <c r="K21" s="86" t="n">
        <f aca="false">SUM(K18:K20)</f>
        <v>7</v>
      </c>
      <c r="L21" s="86" t="n">
        <f aca="false">SUM(L18:L20)</f>
        <v>4</v>
      </c>
      <c r="M21" s="86" t="n">
        <f aca="false">SUM(M18:M20)</f>
        <v>5</v>
      </c>
      <c r="N21" s="86" t="n">
        <f aca="false">SUM(N18:N20)</f>
        <v>6</v>
      </c>
      <c r="O21" s="86" t="n">
        <f aca="false">SUM(O18:O20)</f>
        <v>13</v>
      </c>
      <c r="P21" s="86" t="n">
        <f aca="false">SUM(P18:P20)</f>
        <v>13</v>
      </c>
      <c r="Q21" s="86"/>
      <c r="R21" s="86"/>
    </row>
    <row r="22" customFormat="false" ht="17" hidden="false" customHeight="false" outlineLevel="0" collapsed="false">
      <c r="B22" s="74" t="s">
        <v>234</v>
      </c>
      <c r="C22" s="78" t="n">
        <f aca="false">SUMIF('FINANCIAL MODEL'!3:3,FINANCIALS!C$4,'FINANCIAL MODEL'!70:87)</f>
        <v>0</v>
      </c>
      <c r="D22" s="78" t="n">
        <f aca="false">SUMIF('FINANCIAL MODEL'!3:3,FINANCIALS!D$4,'FINANCIAL MODEL'!70:87)</f>
        <v>0</v>
      </c>
      <c r="E22" s="78" t="n">
        <f aca="false">SUMIF('FINANCIAL MODEL'!3:3,FINANCIALS!E$4,'FINANCIAL MODEL'!70:87)</f>
        <v>87.4625</v>
      </c>
      <c r="F22" s="78" t="n">
        <f aca="false">SUMIF('FINANCIAL MODEL'!3:3,FINANCIALS!F$4,'FINANCIAL MODEL'!70:87)</f>
        <v>87.4625</v>
      </c>
      <c r="G22" s="78" t="n">
        <f aca="false">SUMIF('FINANCIAL MODEL'!3:3,FINANCIALS!G$4,'FINANCIAL MODEL'!70:87)</f>
        <v>87.4625</v>
      </c>
      <c r="H22" s="78" t="n">
        <f aca="false">SUMIF('FINANCIAL MODEL'!3:3,FINANCIALS!H$4,'FINANCIAL MODEL'!70:87)</f>
        <v>87.4625</v>
      </c>
      <c r="K22" s="86"/>
      <c r="L22" s="86"/>
      <c r="M22" s="86"/>
      <c r="N22" s="86"/>
      <c r="O22" s="86"/>
      <c r="P22" s="86"/>
      <c r="Q22" s="86"/>
      <c r="R22" s="86"/>
    </row>
    <row r="23" customFormat="false" ht="17" hidden="false" customHeight="false" outlineLevel="0" collapsed="false">
      <c r="B23" s="74" t="s">
        <v>235</v>
      </c>
      <c r="C23" s="79" t="n">
        <f aca="false">-(C7-C22)</f>
        <v>-0</v>
      </c>
      <c r="D23" s="79" t="n">
        <f aca="false">-(D7-D22)</f>
        <v>-0</v>
      </c>
      <c r="E23" s="79" t="n">
        <f aca="false">-(E7-E22)</f>
        <v>15</v>
      </c>
      <c r="F23" s="79" t="n">
        <f aca="false">-(F7-F22)</f>
        <v>15</v>
      </c>
      <c r="G23" s="79" t="n">
        <f aca="false">-(G7-G22)</f>
        <v>15</v>
      </c>
      <c r="H23" s="79" t="n">
        <f aca="false">-(H7-H22)</f>
        <v>15</v>
      </c>
      <c r="J23" s="74" t="s">
        <v>236</v>
      </c>
      <c r="K23" s="86"/>
      <c r="L23" s="86" t="n">
        <f aca="false">D7/L21</f>
        <v>0</v>
      </c>
      <c r="M23" s="86" t="n">
        <f aca="false">E7/M21</f>
        <v>14.4925</v>
      </c>
      <c r="N23" s="86" t="n">
        <f aca="false">F7/N21</f>
        <v>12.0770833333333</v>
      </c>
      <c r="O23" s="86" t="n">
        <f aca="false">G7/O21</f>
        <v>5.57403846153846</v>
      </c>
      <c r="P23" s="86" t="n">
        <f aca="false">H7/P21</f>
        <v>5.57403846153846</v>
      </c>
      <c r="Q23" s="86"/>
      <c r="R23" s="86"/>
    </row>
    <row r="24" customFormat="false" ht="17" hidden="false" customHeight="false" outlineLevel="0" collapsed="false">
      <c r="B24" s="74" t="s">
        <v>237</v>
      </c>
      <c r="C24" s="79" t="n">
        <f aca="false">C20+C23</f>
        <v>0</v>
      </c>
      <c r="D24" s="79" t="n">
        <f aca="false">D20+D23</f>
        <v>0</v>
      </c>
      <c r="E24" s="79" t="n">
        <f aca="false">E20+E23</f>
        <v>-83.76875</v>
      </c>
      <c r="F24" s="79" t="n">
        <f aca="false">F20+F23</f>
        <v>-83.76875</v>
      </c>
      <c r="G24" s="79" t="n">
        <f aca="false">G20+G23</f>
        <v>-83.76875</v>
      </c>
      <c r="H24" s="79" t="n">
        <f aca="false">H20+H23</f>
        <v>-83.76875</v>
      </c>
      <c r="K24" s="86"/>
      <c r="L24" s="86"/>
      <c r="M24" s="86"/>
      <c r="N24" s="86"/>
      <c r="O24" s="86"/>
      <c r="P24" s="86"/>
      <c r="Q24" s="86"/>
      <c r="R24" s="86"/>
    </row>
    <row r="25" customFormat="false" ht="17" hidden="false" customHeight="false" outlineLevel="0" collapsed="false">
      <c r="B25" s="74"/>
      <c r="C25" s="74"/>
      <c r="D25" s="74"/>
      <c r="E25" s="74"/>
      <c r="F25" s="74"/>
      <c r="G25" s="74"/>
      <c r="H25" s="74"/>
    </row>
    <row r="26" customFormat="false" ht="17" hidden="false" customHeight="false" outlineLevel="0" collapsed="false">
      <c r="B26" s="74" t="s">
        <v>238</v>
      </c>
      <c r="C26" s="78" t="n">
        <f aca="false">SUMIFS('FINANCIAL MODEL'!89:89,'FINANCIAL MODEL'!3:3,FINANCIALS!C$4,'FINANCIAL MODEL'!4:4,12)</f>
        <v>0</v>
      </c>
      <c r="D26" s="78" t="n">
        <f aca="false">SUMIFS('FINANCIAL MODEL'!89:89,'FINANCIAL MODEL'!3:3,FINANCIALS!D$4,'FINANCIAL MODEL'!4:4,12)</f>
        <v>0</v>
      </c>
      <c r="E26" s="78" t="n">
        <f aca="false">SUMIFS('FINANCIAL MODEL'!89:89,'FINANCIAL MODEL'!3:3,FINANCIALS!E$4,'FINANCIAL MODEL'!4:4,12)</f>
        <v>404.147916666667</v>
      </c>
      <c r="F26" s="78" t="n">
        <f aca="false">SUMIFS('FINANCIAL MODEL'!89:89,'FINANCIAL MODEL'!3:3,FINANCIALS!F$4,'FINANCIAL MODEL'!4:4,12)</f>
        <v>404.147916666667</v>
      </c>
      <c r="G26" s="78" t="n">
        <f aca="false">SUMIFS('FINANCIAL MODEL'!89:89,'FINANCIAL MODEL'!3:3,FINANCIALS!G$4,'FINANCIAL MODEL'!4:4,12)</f>
        <v>404.147916666667</v>
      </c>
      <c r="H26" s="78" t="n">
        <f aca="false">SUMIFS('FINANCIAL MODEL'!89:89,'FINANCIAL MODEL'!3:3,FINANCIALS!H$4,'FINANCIAL MODEL'!4:4,12)</f>
        <v>404.147916666667</v>
      </c>
    </row>
    <row r="27" customFormat="false" ht="17" hidden="false" customHeight="false" outlineLevel="0" collapsed="false">
      <c r="B27" s="74" t="s">
        <v>217</v>
      </c>
      <c r="C27" s="78" t="n">
        <f aca="false">SUMIFS('FINANCIAL MODEL'!90:90,'FINANCIAL MODEL'!3:3,FINANCIALS!C$4,'FINANCIAL MODEL'!4:4,12)</f>
        <v>0</v>
      </c>
      <c r="D27" s="78" t="n">
        <f aca="false">SUMIFS('FINANCIAL MODEL'!90:90,'FINANCIAL MODEL'!3:3,FINANCIALS!D$4,'FINANCIAL MODEL'!4:4,12)</f>
        <v>0</v>
      </c>
      <c r="E27" s="78" t="n">
        <f aca="false">SUMIFS('FINANCIAL MODEL'!90:90,'FINANCIAL MODEL'!3:3,FINANCIALS!E$4,'FINANCIAL MODEL'!4:4,12)</f>
        <v>55</v>
      </c>
      <c r="F27" s="78" t="n">
        <f aca="false">SUMIFS('FINANCIAL MODEL'!90:90,'FINANCIAL MODEL'!3:3,FINANCIALS!F$4,'FINANCIAL MODEL'!4:4,12)</f>
        <v>55</v>
      </c>
      <c r="G27" s="78" t="n">
        <f aca="false">SUMIFS('FINANCIAL MODEL'!90:90,'FINANCIAL MODEL'!3:3,FINANCIALS!G$4,'FINANCIAL MODEL'!4:4,12)</f>
        <v>55</v>
      </c>
      <c r="H27" s="78" t="n">
        <f aca="false">SUMIFS('FINANCIAL MODEL'!90:90,'FINANCIAL MODEL'!3:3,FINANCIALS!H$4,'FINANCIAL MODEL'!4:4,12)</f>
        <v>55</v>
      </c>
    </row>
    <row r="28" customFormat="false" ht="17" hidden="false" customHeight="false" outlineLevel="0" collapsed="false">
      <c r="B28" s="74" t="s">
        <v>239</v>
      </c>
      <c r="C28" s="78" t="n">
        <f aca="false">SUMIF('FINANCIAL MODEL'!3:3,FINANCIALS!C$4,'FINANCIAL MODEL'!92:92)</f>
        <v>0</v>
      </c>
      <c r="D28" s="78" t="n">
        <f aca="false">SUMIF('FINANCIAL MODEL'!3:3,FINANCIALS!D$4,'FINANCIAL MODEL'!92:92)</f>
        <v>0</v>
      </c>
      <c r="E28" s="78" t="n">
        <f aca="false">SUMIF('FINANCIAL MODEL'!3:3,FINANCIALS!E$4,'FINANCIAL MODEL'!92:92)</f>
        <v>500</v>
      </c>
      <c r="F28" s="78" t="n">
        <f aca="false">SUMIF('FINANCIAL MODEL'!3:3,FINANCIALS!F$4,'FINANCIAL MODEL'!92:92)</f>
        <v>500</v>
      </c>
      <c r="G28" s="78" t="n">
        <f aca="false">SUMIF('FINANCIAL MODEL'!3:3,FINANCIALS!G$4,'FINANCIAL MODEL'!92:92)</f>
        <v>500</v>
      </c>
      <c r="H28" s="78" t="n">
        <f aca="false">SUMIF('FINANCIAL MODEL'!3:3,FINANCIALS!H$4,'FINANCIAL MODEL'!92:92)</f>
        <v>500</v>
      </c>
    </row>
    <row r="29" customFormat="false" ht="17" hidden="false" customHeight="false" outlineLevel="0" collapsed="false">
      <c r="B29" s="74"/>
      <c r="C29" s="79"/>
      <c r="D29" s="79"/>
      <c r="E29" s="79"/>
      <c r="F29" s="79"/>
      <c r="G29" s="79"/>
      <c r="H29" s="79"/>
    </row>
    <row r="30" customFormat="false" ht="17" hidden="false" customHeight="false" outlineLevel="0" collapsed="false">
      <c r="B30" s="74" t="s">
        <v>219</v>
      </c>
      <c r="C30" s="87" t="n">
        <f aca="false">SUMIFS('FINANCIAL MODEL'!45:45,'FINANCIAL MODEL'!3:3,FINANCIALS!C$4,'FINANCIAL MODEL'!4:4,12)</f>
        <v>0</v>
      </c>
      <c r="D30" s="88" t="n">
        <f aca="false">SUMIFS('FINANCIAL MODEL'!45:45,'FINANCIAL MODEL'!3:3,FINANCIALS!D$4,'FINANCIAL MODEL'!4:4,12)</f>
        <v>0</v>
      </c>
      <c r="E30" s="88" t="n">
        <f aca="false">SUMIFS('FINANCIAL MODEL'!45:45,'FINANCIAL MODEL'!3:3,FINANCIALS!E$4,'FINANCIAL MODEL'!4:4,12)</f>
        <v>6</v>
      </c>
      <c r="F30" s="88" t="n">
        <f aca="false">SUMIFS('FINANCIAL MODEL'!45:45,'FINANCIAL MODEL'!3:3,FINANCIALS!F$4,'FINANCIAL MODEL'!4:4,12)</f>
        <v>6</v>
      </c>
      <c r="G30" s="88" t="n">
        <f aca="false">SUMIFS('FINANCIAL MODEL'!45:45,'FINANCIAL MODEL'!3:3,FINANCIALS!G$4,'FINANCIAL MODEL'!4:4,12)</f>
        <v>6</v>
      </c>
      <c r="H30" s="88" t="n">
        <f aca="false">SUMIFS('FINANCIAL MODEL'!45:45,'FINANCIAL MODEL'!3:3,FINANCIALS!H$4,'FINANCIAL MODEL'!4:4,12)</f>
        <v>6</v>
      </c>
      <c r="J30" s="48"/>
    </row>
    <row r="31" customFormat="false" ht="17" hidden="false" customHeight="false" outlineLevel="0" collapsed="false">
      <c r="B31" s="74" t="s">
        <v>90</v>
      </c>
      <c r="C31" s="83"/>
      <c r="D31" s="87" t="n">
        <f aca="false">SUMIFS('FINANCIAL MODEL'!60:60,'FINANCIAL MODEL'!3:3,FINANCIALS!D$4,'FINANCIAL MODEL'!4:4,12)</f>
        <v>0</v>
      </c>
      <c r="E31" s="87" t="n">
        <f aca="false">SUMIFS('FINANCIAL MODEL'!60:60,'FINANCIAL MODEL'!3:3,FINANCIALS!E$4,'FINANCIAL MODEL'!4:4,12)</f>
        <v>105000</v>
      </c>
      <c r="F31" s="87" t="n">
        <f aca="false">SUMIFS('FINANCIAL MODEL'!60:60,'FINANCIAL MODEL'!3:3,FINANCIALS!F$4,'FINANCIAL MODEL'!4:4,12)</f>
        <v>105000</v>
      </c>
      <c r="G31" s="87" t="n">
        <f aca="false">SUMIFS('FINANCIAL MODEL'!60:60,'FINANCIAL MODEL'!3:3,FINANCIALS!G$4,'FINANCIAL MODEL'!4:4,12)</f>
        <v>105000</v>
      </c>
      <c r="H31" s="87" t="n">
        <f aca="false">SUMIFS('FINANCIAL MODEL'!60:60,'FINANCIAL MODEL'!3:3,FINANCIALS!H$4,'FINANCIAL MODEL'!4:4,12)</f>
        <v>105000</v>
      </c>
    </row>
    <row r="32" customFormat="false" ht="17" hidden="false" customHeight="false" outlineLevel="0" collapsed="false">
      <c r="B32" s="74" t="s">
        <v>82</v>
      </c>
      <c r="C32" s="83"/>
      <c r="D32" s="87" t="n">
        <f aca="false">SUMIFS('FINANCIAL MODEL'!61:61,'FINANCIAL MODEL'!3:3,FINANCIALS!D$4,'FINANCIAL MODEL'!4:4,12)</f>
        <v>0</v>
      </c>
      <c r="E32" s="87" t="n">
        <f aca="false">SUMIFS('FINANCIAL MODEL'!61:61,'FINANCIAL MODEL'!3:3,FINANCIALS!E$4,'FINANCIAL MODEL'!4:4,12)</f>
        <v>10000</v>
      </c>
      <c r="F32" s="87" t="n">
        <f aca="false">SUMIFS('FINANCIAL MODEL'!61:61,'FINANCIAL MODEL'!3:3,FINANCIALS!F$4,'FINANCIAL MODEL'!4:4,12)</f>
        <v>10000</v>
      </c>
      <c r="G32" s="87" t="n">
        <f aca="false">SUMIFS('FINANCIAL MODEL'!61:61,'FINANCIAL MODEL'!3:3,FINANCIALS!G$4,'FINANCIAL MODEL'!4:4,12)</f>
        <v>10000</v>
      </c>
      <c r="H32" s="87" t="n">
        <f aca="false">SUMIFS('FINANCIAL MODEL'!61:61,'FINANCIAL MODEL'!3:3,FINANCIALS!H$4,'FINANCIAL MODEL'!4:4,12)</f>
        <v>10000</v>
      </c>
    </row>
    <row r="33" customFormat="false" ht="17" hidden="false" customHeight="false" outlineLevel="0" collapsed="false">
      <c r="B33" s="74" t="s">
        <v>173</v>
      </c>
      <c r="C33" s="83"/>
      <c r="D33" s="87" t="n">
        <f aca="false">SUMIFS('FINANCIAL MODEL'!62:62,'FINANCIAL MODEL'!3:3,FINANCIALS!D$4,'FINANCIAL MODEL'!4:4,12)</f>
        <v>0</v>
      </c>
      <c r="E33" s="87" t="n">
        <f aca="false">SUMIFS('FINANCIAL MODEL'!62:62,'FINANCIAL MODEL'!3:3,FINANCIALS!E$4,'FINANCIAL MODEL'!4:4,12)</f>
        <v>10.5</v>
      </c>
      <c r="F33" s="87" t="n">
        <f aca="false">SUMIFS('FINANCIAL MODEL'!62:62,'FINANCIAL MODEL'!3:3,FINANCIALS!F$4,'FINANCIAL MODEL'!4:4,12)</f>
        <v>10.5</v>
      </c>
      <c r="G33" s="87" t="n">
        <f aca="false">SUMIFS('FINANCIAL MODEL'!62:62,'FINANCIAL MODEL'!3:3,FINANCIALS!G$4,'FINANCIAL MODEL'!4:4,12)</f>
        <v>10.5</v>
      </c>
      <c r="H33" s="87" t="n">
        <f aca="false">SUMIFS('FINANCIAL MODEL'!62:62,'FINANCIAL MODEL'!3:3,FINANCIALS!H$4,'FINANCIAL MODEL'!4:4,12)</f>
        <v>10.5</v>
      </c>
    </row>
    <row r="34" customFormat="false" ht="17" hidden="false" customHeight="false" outlineLevel="0" collapsed="false">
      <c r="B34" s="74" t="s">
        <v>174</v>
      </c>
      <c r="C34" s="83"/>
      <c r="D34" s="87" t="n">
        <f aca="false">SUMIFS('FINANCIAL MODEL'!63:63,'FINANCIAL MODEL'!3:3,FINANCIALS!D$4,'FINANCIAL MODEL'!4:4,12)</f>
        <v>0</v>
      </c>
      <c r="E34" s="87" t="n">
        <f aca="false">SUMIFS('FINANCIAL MODEL'!63:63,'FINANCIAL MODEL'!3:3,FINANCIALS!E$4,'FINANCIAL MODEL'!4:4,12)</f>
        <v>1.81818181818182</v>
      </c>
      <c r="F34" s="87" t="n">
        <f aca="false">SUMIFS('FINANCIAL MODEL'!63:63,'FINANCIAL MODEL'!3:3,FINANCIALS!F$4,'FINANCIAL MODEL'!4:4,12)</f>
        <v>1.81818181818182</v>
      </c>
      <c r="G34" s="87" t="n">
        <f aca="false">SUMIFS('FINANCIAL MODEL'!63:63,'FINANCIAL MODEL'!3:3,FINANCIALS!G$4,'FINANCIAL MODEL'!4:4,12)</f>
        <v>1.81818181818182</v>
      </c>
      <c r="H34" s="87" t="n">
        <f aca="false">SUMIFS('FINANCIAL MODEL'!63:63,'FINANCIAL MODEL'!3:3,FINANCIALS!H$4,'FINANCIAL MODEL'!4:4,12)</f>
        <v>1.81818181818182</v>
      </c>
    </row>
    <row r="35" customFormat="false" ht="17" hidden="false" customHeight="false" outlineLevel="0" collapsed="false">
      <c r="B35" s="74" t="s">
        <v>222</v>
      </c>
      <c r="C35" s="83"/>
      <c r="D35" s="87" t="n">
        <f aca="false">SUMIFS('FINANCIAL MODEL'!67:67,'FINANCIAL MODEL'!3:3,FINANCIALS!D$4,'FINANCIAL MODEL'!4:4,12)</f>
        <v>0</v>
      </c>
      <c r="E35" s="87" t="n">
        <f aca="false">SUMIFS('FINANCIAL MODEL'!67:67,'FINANCIAL MODEL'!3:3,FINANCIALS!E$4,'FINANCIAL MODEL'!4:4,12)</f>
        <v>0.833333333333333</v>
      </c>
      <c r="F35" s="87" t="n">
        <f aca="false">SUMIFS('FINANCIAL MODEL'!67:67,'FINANCIAL MODEL'!3:3,FINANCIALS!F$4,'FINANCIAL MODEL'!4:4,12)</f>
        <v>0.833333333333333</v>
      </c>
      <c r="G35" s="87" t="n">
        <f aca="false">SUMIFS('FINANCIAL MODEL'!67:67,'FINANCIAL MODEL'!3:3,FINANCIALS!G$4,'FINANCIAL MODEL'!4:4,12)</f>
        <v>0.833333333333333</v>
      </c>
      <c r="H35" s="87" t="n">
        <f aca="false">SUMIFS('FINANCIAL MODEL'!67:67,'FINANCIAL MODEL'!3:3,FINANCIALS!H$4,'FINANCIAL MODEL'!4:4,12)</f>
        <v>0.833333333333333</v>
      </c>
    </row>
    <row r="36" customFormat="false" ht="17" hidden="false" customHeight="false" outlineLevel="0" collapsed="false">
      <c r="B36" s="74" t="s">
        <v>224</v>
      </c>
      <c r="C36" s="87" t="n">
        <f aca="false">SUMIFS('FINANCIAL MODEL'!20:20,'FINANCIAL MODEL'!3:3,FINANCIALS!C$4,'FINANCIAL MODEL'!4:4,12)</f>
        <v>0</v>
      </c>
      <c r="D36" s="87" t="n">
        <f aca="false">SUMIFS('FINANCIAL MODEL'!20:20,'FINANCIAL MODEL'!3:3,FINANCIALS!D$4,'FINANCIAL MODEL'!4:4,12)</f>
        <v>0</v>
      </c>
      <c r="E36" s="87" t="n">
        <f aca="false">SUMIFS('FINANCIAL MODEL'!20:20,'FINANCIAL MODEL'!3:3,FINANCIALS!E$4,'FINANCIAL MODEL'!4:4,12)</f>
        <v>77.91</v>
      </c>
      <c r="F36" s="87" t="n">
        <f aca="false">SUMIFS('FINANCIAL MODEL'!20:20,'FINANCIAL MODEL'!3:3,FINANCIALS!F$4,'FINANCIAL MODEL'!4:4,12)</f>
        <v>77.91</v>
      </c>
      <c r="G36" s="87" t="n">
        <f aca="false">SUMIFS('FINANCIAL MODEL'!20:20,'FINANCIAL MODEL'!3:3,FINANCIALS!G$4,'FINANCIAL MODEL'!4:4,12)</f>
        <v>77.91</v>
      </c>
      <c r="H36" s="87" t="n">
        <f aca="false">SUMIFS('FINANCIAL MODEL'!20:20,'FINANCIAL MODEL'!3:3,FINANCIALS!H$4,'FINANCIAL MODEL'!4:4,12)</f>
        <v>77.91</v>
      </c>
    </row>
    <row r="38" customFormat="false" ht="17" hidden="true" customHeight="false" outlineLevel="0" collapsed="false">
      <c r="B38" s="74" t="str">
        <f aca="false">J16</f>
        <v>PERSONNEL</v>
      </c>
      <c r="C38" s="86"/>
      <c r="D38" s="86"/>
      <c r="E38" s="86"/>
      <c r="F38" s="86"/>
      <c r="G38" s="86"/>
      <c r="H38" s="86"/>
    </row>
    <row r="39" customFormat="false" ht="17" hidden="true" customHeight="false" outlineLevel="0" collapsed="false">
      <c r="B39" s="74" t="str">
        <f aca="false">J17</f>
        <v>Operations</v>
      </c>
      <c r="C39" s="86" t="n">
        <f aca="false">K17</f>
        <v>0</v>
      </c>
      <c r="D39" s="86" t="n">
        <f aca="false">L17</f>
        <v>2</v>
      </c>
      <c r="E39" s="86" t="n">
        <f aca="false">M17</f>
        <v>7</v>
      </c>
      <c r="F39" s="86" t="n">
        <f aca="false">N17</f>
        <v>13</v>
      </c>
      <c r="G39" s="86" t="n">
        <f aca="false">O17</f>
        <v>21</v>
      </c>
      <c r="H39" s="86" t="n">
        <f aca="false">P17</f>
        <v>28</v>
      </c>
    </row>
    <row r="40" customFormat="false" ht="17" hidden="true" customHeight="false" outlineLevel="0" collapsed="false">
      <c r="B40" s="74" t="str">
        <f aca="false">J18</f>
        <v>Sales &amp; Marketing</v>
      </c>
      <c r="C40" s="86" t="n">
        <f aca="false">K18</f>
        <v>1</v>
      </c>
      <c r="D40" s="86" t="n">
        <f aca="false">L18</f>
        <v>1</v>
      </c>
      <c r="E40" s="86" t="n">
        <f aca="false">M18</f>
        <v>1</v>
      </c>
      <c r="F40" s="86" t="n">
        <f aca="false">N18</f>
        <v>1</v>
      </c>
      <c r="G40" s="86" t="n">
        <f aca="false">O18</f>
        <v>1</v>
      </c>
      <c r="H40" s="86" t="n">
        <f aca="false">P18</f>
        <v>1</v>
      </c>
    </row>
    <row r="41" customFormat="false" ht="17" hidden="true" customHeight="false" outlineLevel="0" collapsed="false">
      <c r="B41" s="74" t="str">
        <f aca="false">J19</f>
        <v>Development</v>
      </c>
      <c r="C41" s="86" t="n">
        <f aca="false">K19</f>
        <v>5</v>
      </c>
      <c r="D41" s="86" t="n">
        <f aca="false">L19</f>
        <v>0</v>
      </c>
      <c r="E41" s="86" t="n">
        <f aca="false">M19</f>
        <v>0</v>
      </c>
      <c r="F41" s="86" t="n">
        <f aca="false">N19</f>
        <v>0</v>
      </c>
      <c r="G41" s="86" t="n">
        <f aca="false">O19</f>
        <v>7</v>
      </c>
      <c r="H41" s="86" t="n">
        <f aca="false">P19</f>
        <v>7</v>
      </c>
    </row>
    <row r="42" customFormat="false" ht="17" hidden="true" customHeight="false" outlineLevel="0" collapsed="false">
      <c r="B42" s="74" t="str">
        <f aca="false">J20</f>
        <v>General &amp; Administrative</v>
      </c>
      <c r="C42" s="86" t="n">
        <f aca="false">K20</f>
        <v>1</v>
      </c>
      <c r="D42" s="86" t="n">
        <f aca="false">L20</f>
        <v>3</v>
      </c>
      <c r="E42" s="86" t="n">
        <f aca="false">M20</f>
        <v>4</v>
      </c>
      <c r="F42" s="86" t="n">
        <f aca="false">N20</f>
        <v>5</v>
      </c>
      <c r="G42" s="86" t="n">
        <f aca="false">O20</f>
        <v>5</v>
      </c>
      <c r="H42" s="86" t="n">
        <f aca="false">P20</f>
        <v>5</v>
      </c>
    </row>
    <row r="43" customFormat="false" ht="17" hidden="true" customHeight="false" outlineLevel="0" collapsed="false">
      <c r="B43" s="74" t="str">
        <f aca="false">J21</f>
        <v>Total</v>
      </c>
      <c r="C43" s="86" t="n">
        <f aca="false">K21</f>
        <v>7</v>
      </c>
      <c r="D43" s="86" t="n">
        <f aca="false">L21</f>
        <v>4</v>
      </c>
      <c r="E43" s="86" t="n">
        <f aca="false">M21</f>
        <v>5</v>
      </c>
      <c r="F43" s="86" t="n">
        <f aca="false">N21</f>
        <v>6</v>
      </c>
      <c r="G43" s="86" t="n">
        <f aca="false">O21</f>
        <v>13</v>
      </c>
      <c r="H43" s="86" t="n">
        <f aca="false">P21</f>
        <v>13</v>
      </c>
    </row>
    <row r="44" customFormat="false" ht="17" hidden="true" customHeight="false" outlineLevel="0" collapsed="false">
      <c r="C44" s="86"/>
      <c r="D44" s="86"/>
      <c r="E44" s="86"/>
      <c r="F44" s="86"/>
      <c r="G44" s="86"/>
      <c r="H44" s="86"/>
    </row>
    <row r="45" customFormat="false" ht="17" hidden="true" customHeight="false" outlineLevel="0" collapsed="false">
      <c r="B45" s="74" t="str">
        <f aca="false">J23</f>
        <v>Revenue / Employee</v>
      </c>
      <c r="C45" s="86" t="n">
        <f aca="false">K23</f>
        <v>0</v>
      </c>
      <c r="D45" s="86" t="n">
        <f aca="false">L23</f>
        <v>0</v>
      </c>
      <c r="E45" s="86" t="n">
        <f aca="false">M23</f>
        <v>14.4925</v>
      </c>
      <c r="F45" s="86" t="n">
        <f aca="false">N23</f>
        <v>12.0770833333333</v>
      </c>
      <c r="G45" s="86" t="n">
        <f aca="false">O23</f>
        <v>5.57403846153846</v>
      </c>
      <c r="H45" s="86" t="n">
        <f aca="false">P23</f>
        <v>5.57403846153846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B1:BY97"/>
  <sheetViews>
    <sheetView showFormulas="false" showGridLines="true" showRowColHeaders="true" showZeros="true" rightToLeft="false" tabSelected="false" showOutlineSymbols="true" defaultGridColor="true" view="normal" topLeftCell="A1" colorId="64" zoomScale="132" zoomScaleNormal="132" zoomScalePageLayoutView="100" workbookViewId="0">
      <pane xSplit="3" ySplit="5" topLeftCell="D6" activePane="bottomRight" state="frozen"/>
      <selection pane="topLeft" activeCell="A1" activeCellId="0" sqref="A1"/>
      <selection pane="topRight" activeCell="D1" activeCellId="0" sqref="D1"/>
      <selection pane="bottomLeft" activeCell="A6" activeCellId="0" sqref="A6"/>
      <selection pane="bottomRight" activeCell="D18" activeCellId="0" sqref="D18"/>
    </sheetView>
  </sheetViews>
  <sheetFormatPr defaultColWidth="8.71484375" defaultRowHeight="17" zeroHeight="false" outlineLevelRow="0" outlineLevelCol="0"/>
  <cols>
    <col collapsed="false" customWidth="true" hidden="false" outlineLevel="0" max="1" min="1" style="0" width="3.29"/>
    <col collapsed="false" customWidth="true" hidden="false" outlineLevel="0" max="2" min="2" style="0" width="5.14"/>
    <col collapsed="false" customWidth="true" hidden="false" outlineLevel="0" max="3" min="3" style="0" width="22.43"/>
    <col collapsed="false" customWidth="true" hidden="false" outlineLevel="0" max="4" min="4" style="47" width="13.29"/>
    <col collapsed="false" customWidth="true" hidden="false" outlineLevel="0" max="5" min="5" style="0" width="10.42"/>
  </cols>
  <sheetData>
    <row r="1" s="89" customFormat="true" ht="17" hidden="false" customHeight="false" outlineLevel="0" collapsed="false">
      <c r="B1" s="23" t="str">
        <f aca="false">ASSUMPTIONS!B1</f>
        <v>NewCo</v>
      </c>
      <c r="D1" s="90"/>
      <c r="F1" s="89" t="n">
        <f aca="false">YEAR(F5)</f>
        <v>2021</v>
      </c>
      <c r="G1" s="89" t="n">
        <f aca="false">YEAR(G5)</f>
        <v>2021</v>
      </c>
      <c r="H1" s="89" t="n">
        <f aca="false">YEAR(H5)</f>
        <v>2021</v>
      </c>
      <c r="I1" s="89" t="n">
        <f aca="false">YEAR(I5)</f>
        <v>2021</v>
      </c>
      <c r="J1" s="89" t="n">
        <f aca="false">YEAR(J5)</f>
        <v>2021</v>
      </c>
      <c r="K1" s="89" t="n">
        <f aca="false">YEAR(K5)</f>
        <v>2021</v>
      </c>
      <c r="L1" s="89" t="n">
        <f aca="false">YEAR(L5)</f>
        <v>2022</v>
      </c>
      <c r="M1" s="89" t="n">
        <f aca="false">YEAR(M5)</f>
        <v>2022</v>
      </c>
      <c r="N1" s="89" t="n">
        <f aca="false">YEAR(N5)</f>
        <v>2022</v>
      </c>
      <c r="O1" s="89" t="n">
        <f aca="false">YEAR(O5)</f>
        <v>2022</v>
      </c>
      <c r="P1" s="89" t="n">
        <f aca="false">YEAR(P5)</f>
        <v>2022</v>
      </c>
      <c r="Q1" s="89" t="n">
        <f aca="false">YEAR(Q5)</f>
        <v>2022</v>
      </c>
      <c r="R1" s="89" t="n">
        <f aca="false">YEAR(R5)</f>
        <v>2022</v>
      </c>
      <c r="S1" s="89" t="n">
        <f aca="false">YEAR(S5)</f>
        <v>2022</v>
      </c>
      <c r="T1" s="89" t="n">
        <f aca="false">YEAR(T5)</f>
        <v>2022</v>
      </c>
      <c r="U1" s="89" t="n">
        <f aca="false">YEAR(U5)</f>
        <v>2022</v>
      </c>
      <c r="V1" s="89" t="n">
        <f aca="false">YEAR(V5)</f>
        <v>2022</v>
      </c>
      <c r="W1" s="89" t="n">
        <f aca="false">YEAR(W5)</f>
        <v>2022</v>
      </c>
      <c r="X1" s="89" t="n">
        <f aca="false">YEAR(X5)</f>
        <v>2023</v>
      </c>
      <c r="Y1" s="89" t="n">
        <f aca="false">YEAR(Y5)</f>
        <v>2023</v>
      </c>
      <c r="Z1" s="89" t="n">
        <f aca="false">YEAR(Z5)</f>
        <v>2023</v>
      </c>
      <c r="AA1" s="89" t="n">
        <f aca="false">YEAR(AA5)</f>
        <v>2023</v>
      </c>
      <c r="AB1" s="89" t="n">
        <f aca="false">YEAR(AB5)</f>
        <v>2023</v>
      </c>
      <c r="AC1" s="89" t="n">
        <f aca="false">YEAR(AC5)</f>
        <v>2023</v>
      </c>
      <c r="AD1" s="89" t="n">
        <f aca="false">YEAR(AD5)</f>
        <v>2023</v>
      </c>
      <c r="AE1" s="89" t="n">
        <f aca="false">YEAR(AE5)</f>
        <v>2023</v>
      </c>
      <c r="AF1" s="89" t="n">
        <f aca="false">YEAR(AF5)</f>
        <v>2023</v>
      </c>
      <c r="AG1" s="89" t="n">
        <f aca="false">YEAR(AG5)</f>
        <v>2023</v>
      </c>
      <c r="AH1" s="89" t="n">
        <f aca="false">YEAR(AH5)</f>
        <v>2023</v>
      </c>
      <c r="AI1" s="89" t="n">
        <f aca="false">YEAR(AI5)</f>
        <v>2023</v>
      </c>
      <c r="AJ1" s="89" t="n">
        <f aca="false">YEAR(AJ5)</f>
        <v>2024</v>
      </c>
      <c r="AK1" s="89" t="n">
        <f aca="false">YEAR(AK5)</f>
        <v>2024</v>
      </c>
      <c r="AL1" s="89" t="n">
        <f aca="false">YEAR(AL5)</f>
        <v>2024</v>
      </c>
      <c r="AM1" s="89" t="n">
        <f aca="false">YEAR(AM5)</f>
        <v>2024</v>
      </c>
      <c r="AN1" s="89" t="n">
        <f aca="false">YEAR(AN5)</f>
        <v>2024</v>
      </c>
      <c r="AO1" s="89" t="n">
        <f aca="false">YEAR(AO5)</f>
        <v>2024</v>
      </c>
      <c r="AP1" s="89" t="n">
        <f aca="false">YEAR(AP5)</f>
        <v>2024</v>
      </c>
      <c r="AQ1" s="89" t="n">
        <f aca="false">YEAR(AQ5)</f>
        <v>2024</v>
      </c>
      <c r="AR1" s="89" t="n">
        <f aca="false">YEAR(AR5)</f>
        <v>2024</v>
      </c>
      <c r="AS1" s="89" t="n">
        <f aca="false">YEAR(AS5)</f>
        <v>2024</v>
      </c>
      <c r="AT1" s="89" t="n">
        <f aca="false">YEAR(AT5)</f>
        <v>2024</v>
      </c>
      <c r="AU1" s="89" t="n">
        <f aca="false">YEAR(AU5)</f>
        <v>2024</v>
      </c>
      <c r="AV1" s="89" t="n">
        <f aca="false">YEAR(AV5)</f>
        <v>2025</v>
      </c>
      <c r="AW1" s="89" t="n">
        <f aca="false">YEAR(AW5)</f>
        <v>2025</v>
      </c>
      <c r="AX1" s="89" t="n">
        <f aca="false">YEAR(AX5)</f>
        <v>2025</v>
      </c>
      <c r="AY1" s="89" t="n">
        <f aca="false">YEAR(AY5)</f>
        <v>2025</v>
      </c>
      <c r="AZ1" s="89" t="n">
        <f aca="false">YEAR(AZ5)</f>
        <v>2025</v>
      </c>
      <c r="BA1" s="89" t="n">
        <f aca="false">YEAR(BA5)</f>
        <v>2025</v>
      </c>
      <c r="BB1" s="89" t="n">
        <f aca="false">YEAR(BB5)</f>
        <v>2025</v>
      </c>
      <c r="BC1" s="89" t="n">
        <f aca="false">YEAR(BC5)</f>
        <v>2025</v>
      </c>
      <c r="BD1" s="89" t="n">
        <f aca="false">YEAR(BD5)</f>
        <v>2025</v>
      </c>
      <c r="BE1" s="89" t="n">
        <f aca="false">YEAR(BE5)</f>
        <v>2025</v>
      </c>
      <c r="BF1" s="89" t="n">
        <f aca="false">YEAR(BF5)</f>
        <v>2025</v>
      </c>
      <c r="BG1" s="89" t="n">
        <f aca="false">YEAR(BG5)</f>
        <v>2025</v>
      </c>
      <c r="BH1" s="89" t="n">
        <f aca="false">YEAR(BH5)</f>
        <v>2026</v>
      </c>
      <c r="BI1" s="89" t="n">
        <f aca="false">YEAR(BI5)</f>
        <v>2026</v>
      </c>
      <c r="BJ1" s="89" t="n">
        <f aca="false">YEAR(BJ5)</f>
        <v>2026</v>
      </c>
      <c r="BK1" s="89" t="n">
        <f aca="false">YEAR(BK5)</f>
        <v>2026</v>
      </c>
      <c r="BL1" s="89" t="n">
        <f aca="false">YEAR(BL5)</f>
        <v>2026</v>
      </c>
      <c r="BM1" s="89" t="n">
        <f aca="false">YEAR(BM5)</f>
        <v>2026</v>
      </c>
      <c r="BN1" s="89" t="n">
        <f aca="false">YEAR(BN5)</f>
        <v>2026</v>
      </c>
      <c r="BO1" s="89" t="n">
        <f aca="false">YEAR(BO5)</f>
        <v>2026</v>
      </c>
      <c r="BP1" s="89" t="n">
        <f aca="false">YEAR(BP5)</f>
        <v>2026</v>
      </c>
      <c r="BQ1" s="89" t="n">
        <f aca="false">YEAR(BQ5)</f>
        <v>2026</v>
      </c>
      <c r="BR1" s="89" t="n">
        <f aca="false">YEAR(BR5)</f>
        <v>2026</v>
      </c>
      <c r="BS1" s="89" t="n">
        <f aca="false">YEAR(BS5)</f>
        <v>2026</v>
      </c>
      <c r="BT1" s="89" t="n">
        <f aca="false">YEAR(BT5)</f>
        <v>2027</v>
      </c>
      <c r="BU1" s="89" t="n">
        <f aca="false">YEAR(BU5)</f>
        <v>2027</v>
      </c>
      <c r="BV1" s="89" t="n">
        <f aca="false">YEAR(BV5)</f>
        <v>2027</v>
      </c>
      <c r="BW1" s="89" t="n">
        <f aca="false">YEAR(BW5)</f>
        <v>2027</v>
      </c>
      <c r="BX1" s="89" t="n">
        <f aca="false">YEAR(BX5)</f>
        <v>2027</v>
      </c>
      <c r="BY1" s="89" t="n">
        <f aca="false">YEAR(BY5)</f>
        <v>2027</v>
      </c>
    </row>
    <row r="2" s="89" customFormat="true" ht="17" hidden="false" customHeight="false" outlineLevel="0" collapsed="false">
      <c r="B2" s="14" t="s">
        <v>240</v>
      </c>
      <c r="D2" s="90"/>
      <c r="F2" s="89" t="n">
        <f aca="false">MONTH(F5)</f>
        <v>7</v>
      </c>
      <c r="G2" s="89" t="n">
        <f aca="false">MONTH(G5)</f>
        <v>8</v>
      </c>
      <c r="H2" s="89" t="n">
        <f aca="false">MONTH(H5)</f>
        <v>9</v>
      </c>
      <c r="I2" s="89" t="n">
        <f aca="false">MONTH(I5)</f>
        <v>10</v>
      </c>
      <c r="J2" s="89" t="n">
        <f aca="false">MONTH(J5)</f>
        <v>11</v>
      </c>
      <c r="K2" s="89" t="n">
        <f aca="false">MONTH(K5)</f>
        <v>12</v>
      </c>
      <c r="L2" s="89" t="n">
        <f aca="false">MONTH(L5)</f>
        <v>1</v>
      </c>
      <c r="M2" s="89" t="n">
        <f aca="false">MONTH(M5)</f>
        <v>2</v>
      </c>
      <c r="N2" s="89" t="n">
        <f aca="false">MONTH(N5)</f>
        <v>3</v>
      </c>
      <c r="O2" s="89" t="n">
        <f aca="false">MONTH(O5)</f>
        <v>4</v>
      </c>
      <c r="P2" s="89" t="n">
        <f aca="false">MONTH(P5)</f>
        <v>5</v>
      </c>
      <c r="Q2" s="89" t="n">
        <f aca="false">MONTH(Q5)</f>
        <v>6</v>
      </c>
      <c r="R2" s="89" t="n">
        <f aca="false">MONTH(R5)</f>
        <v>7</v>
      </c>
      <c r="S2" s="89" t="n">
        <f aca="false">MONTH(S5)</f>
        <v>8</v>
      </c>
      <c r="T2" s="89" t="n">
        <f aca="false">MONTH(T5)</f>
        <v>9</v>
      </c>
      <c r="U2" s="89" t="n">
        <f aca="false">MONTH(U5)</f>
        <v>10</v>
      </c>
      <c r="V2" s="89" t="n">
        <f aca="false">MONTH(V5)</f>
        <v>11</v>
      </c>
      <c r="W2" s="89" t="n">
        <f aca="false">MONTH(W5)</f>
        <v>12</v>
      </c>
      <c r="X2" s="89" t="n">
        <f aca="false">MONTH(X5)</f>
        <v>1</v>
      </c>
      <c r="Y2" s="89" t="n">
        <f aca="false">MONTH(Y5)</f>
        <v>2</v>
      </c>
      <c r="Z2" s="89" t="n">
        <f aca="false">MONTH(Z5)</f>
        <v>3</v>
      </c>
      <c r="AA2" s="89" t="n">
        <f aca="false">MONTH(AA5)</f>
        <v>4</v>
      </c>
      <c r="AB2" s="89" t="n">
        <f aca="false">MONTH(AB5)</f>
        <v>5</v>
      </c>
      <c r="AC2" s="89" t="n">
        <f aca="false">MONTH(AC5)</f>
        <v>6</v>
      </c>
      <c r="AD2" s="89" t="n">
        <f aca="false">MONTH(AD5)</f>
        <v>7</v>
      </c>
      <c r="AE2" s="89" t="n">
        <f aca="false">MONTH(AE5)</f>
        <v>8</v>
      </c>
      <c r="AF2" s="89" t="n">
        <f aca="false">MONTH(AF5)</f>
        <v>9</v>
      </c>
      <c r="AG2" s="89" t="n">
        <f aca="false">MONTH(AG5)</f>
        <v>10</v>
      </c>
      <c r="AH2" s="89" t="n">
        <f aca="false">MONTH(AH5)</f>
        <v>11</v>
      </c>
      <c r="AI2" s="89" t="n">
        <f aca="false">MONTH(AI5)</f>
        <v>12</v>
      </c>
      <c r="AJ2" s="89" t="n">
        <f aca="false">MONTH(AJ5)</f>
        <v>1</v>
      </c>
      <c r="AK2" s="89" t="n">
        <f aca="false">MONTH(AK5)</f>
        <v>2</v>
      </c>
      <c r="AL2" s="89" t="n">
        <f aca="false">MONTH(AL5)</f>
        <v>3</v>
      </c>
      <c r="AM2" s="89" t="n">
        <f aca="false">MONTH(AM5)</f>
        <v>4</v>
      </c>
      <c r="AN2" s="89" t="n">
        <f aca="false">MONTH(AN5)</f>
        <v>5</v>
      </c>
      <c r="AO2" s="89" t="n">
        <f aca="false">MONTH(AO5)</f>
        <v>6</v>
      </c>
      <c r="AP2" s="89" t="n">
        <f aca="false">MONTH(AP5)</f>
        <v>7</v>
      </c>
      <c r="AQ2" s="89" t="n">
        <f aca="false">MONTH(AQ5)</f>
        <v>8</v>
      </c>
      <c r="AR2" s="89" t="n">
        <f aca="false">MONTH(AR5)</f>
        <v>9</v>
      </c>
      <c r="AS2" s="89" t="n">
        <f aca="false">MONTH(AS5)</f>
        <v>10</v>
      </c>
      <c r="AT2" s="89" t="n">
        <f aca="false">MONTH(AT5)</f>
        <v>11</v>
      </c>
      <c r="AU2" s="89" t="n">
        <f aca="false">MONTH(AU5)</f>
        <v>12</v>
      </c>
      <c r="AV2" s="89" t="n">
        <f aca="false">MONTH(AV5)</f>
        <v>1</v>
      </c>
      <c r="AW2" s="89" t="n">
        <f aca="false">MONTH(AW5)</f>
        <v>2</v>
      </c>
      <c r="AX2" s="89" t="n">
        <f aca="false">MONTH(AX5)</f>
        <v>3</v>
      </c>
      <c r="AY2" s="89" t="n">
        <f aca="false">MONTH(AY5)</f>
        <v>4</v>
      </c>
      <c r="AZ2" s="89" t="n">
        <f aca="false">MONTH(AZ5)</f>
        <v>5</v>
      </c>
      <c r="BA2" s="89" t="n">
        <f aca="false">MONTH(BA5)</f>
        <v>6</v>
      </c>
      <c r="BB2" s="89" t="n">
        <f aca="false">MONTH(BB5)</f>
        <v>7</v>
      </c>
      <c r="BC2" s="89" t="n">
        <f aca="false">MONTH(BC5)</f>
        <v>8</v>
      </c>
      <c r="BD2" s="89" t="n">
        <f aca="false">MONTH(BD5)</f>
        <v>9</v>
      </c>
      <c r="BE2" s="89" t="n">
        <f aca="false">MONTH(BE5)</f>
        <v>10</v>
      </c>
      <c r="BF2" s="89" t="n">
        <f aca="false">MONTH(BF5)</f>
        <v>11</v>
      </c>
      <c r="BG2" s="89" t="n">
        <f aca="false">MONTH(BG5)</f>
        <v>12</v>
      </c>
      <c r="BH2" s="89" t="n">
        <f aca="false">MONTH(BH5)</f>
        <v>1</v>
      </c>
      <c r="BI2" s="89" t="n">
        <f aca="false">MONTH(BI5)</f>
        <v>2</v>
      </c>
      <c r="BJ2" s="89" t="n">
        <f aca="false">MONTH(BJ5)</f>
        <v>3</v>
      </c>
      <c r="BK2" s="89" t="n">
        <f aca="false">MONTH(BK5)</f>
        <v>4</v>
      </c>
      <c r="BL2" s="89" t="n">
        <f aca="false">MONTH(BL5)</f>
        <v>5</v>
      </c>
      <c r="BM2" s="89" t="n">
        <f aca="false">MONTH(BM5)</f>
        <v>6</v>
      </c>
      <c r="BN2" s="89" t="n">
        <f aca="false">MONTH(BN5)</f>
        <v>7</v>
      </c>
      <c r="BO2" s="89" t="n">
        <f aca="false">MONTH(BO5)</f>
        <v>8</v>
      </c>
      <c r="BP2" s="89" t="n">
        <f aca="false">MONTH(BP5)</f>
        <v>9</v>
      </c>
      <c r="BQ2" s="89" t="n">
        <f aca="false">MONTH(BQ5)</f>
        <v>10</v>
      </c>
      <c r="BR2" s="89" t="n">
        <f aca="false">MONTH(BR5)</f>
        <v>11</v>
      </c>
      <c r="BS2" s="89" t="n">
        <f aca="false">MONTH(BS5)</f>
        <v>12</v>
      </c>
      <c r="BT2" s="89" t="n">
        <f aca="false">MONTH(BT5)</f>
        <v>1</v>
      </c>
      <c r="BU2" s="89" t="n">
        <f aca="false">MONTH(BU5)</f>
        <v>2</v>
      </c>
      <c r="BV2" s="89" t="n">
        <f aca="false">MONTH(BV5)</f>
        <v>3</v>
      </c>
      <c r="BW2" s="89" t="n">
        <f aca="false">MONTH(BW5)</f>
        <v>4</v>
      </c>
      <c r="BX2" s="89" t="n">
        <f aca="false">MONTH(BX5)</f>
        <v>5</v>
      </c>
      <c r="BY2" s="89" t="n">
        <f aca="false">MONTH(BY5)</f>
        <v>6</v>
      </c>
    </row>
    <row r="3" s="91" customFormat="true" ht="17" hidden="false" customHeight="false" outlineLevel="0" collapsed="false">
      <c r="D3" s="92"/>
    </row>
    <row r="4" s="91" customFormat="true" ht="17" hidden="false" customHeight="false" outlineLevel="0" collapsed="false">
      <c r="D4" s="92"/>
      <c r="F4" s="93" t="s">
        <v>241</v>
      </c>
      <c r="G4" s="93" t="s">
        <v>241</v>
      </c>
      <c r="H4" s="93" t="s">
        <v>241</v>
      </c>
      <c r="I4" s="93" t="s">
        <v>241</v>
      </c>
      <c r="J4" s="93" t="s">
        <v>241</v>
      </c>
      <c r="K4" s="93" t="s">
        <v>241</v>
      </c>
      <c r="L4" s="93" t="s">
        <v>241</v>
      </c>
      <c r="M4" s="93" t="s">
        <v>241</v>
      </c>
      <c r="N4" s="93" t="s">
        <v>241</v>
      </c>
      <c r="O4" s="93" t="s">
        <v>241</v>
      </c>
      <c r="P4" s="93" t="s">
        <v>241</v>
      </c>
      <c r="Q4" s="93" t="s">
        <v>241</v>
      </c>
      <c r="R4" s="93" t="s">
        <v>242</v>
      </c>
      <c r="S4" s="93" t="s">
        <v>242</v>
      </c>
      <c r="T4" s="93" t="s">
        <v>242</v>
      </c>
      <c r="U4" s="93" t="s">
        <v>242</v>
      </c>
      <c r="V4" s="93" t="s">
        <v>242</v>
      </c>
      <c r="W4" s="93" t="s">
        <v>242</v>
      </c>
      <c r="X4" s="93" t="s">
        <v>242</v>
      </c>
      <c r="Y4" s="93" t="s">
        <v>242</v>
      </c>
      <c r="Z4" s="93" t="s">
        <v>242</v>
      </c>
      <c r="AA4" s="93" t="s">
        <v>242</v>
      </c>
      <c r="AB4" s="93" t="s">
        <v>242</v>
      </c>
      <c r="AC4" s="93" t="s">
        <v>242</v>
      </c>
      <c r="AD4" s="93" t="s">
        <v>242</v>
      </c>
      <c r="AE4" s="93" t="s">
        <v>242</v>
      </c>
      <c r="AF4" s="93" t="s">
        <v>242</v>
      </c>
      <c r="AG4" s="93" t="s">
        <v>242</v>
      </c>
      <c r="AH4" s="93" t="s">
        <v>242</v>
      </c>
      <c r="AI4" s="93" t="s">
        <v>242</v>
      </c>
      <c r="AJ4" s="93" t="s">
        <v>242</v>
      </c>
      <c r="AK4" s="93" t="s">
        <v>242</v>
      </c>
      <c r="AL4" s="93" t="s">
        <v>242</v>
      </c>
      <c r="AM4" s="93" t="s">
        <v>242</v>
      </c>
      <c r="AN4" s="93" t="s">
        <v>242</v>
      </c>
      <c r="AO4" s="93" t="s">
        <v>242</v>
      </c>
      <c r="AP4" s="93" t="s">
        <v>242</v>
      </c>
      <c r="AQ4" s="93" t="s">
        <v>242</v>
      </c>
      <c r="AR4" s="93" t="s">
        <v>242</v>
      </c>
      <c r="AS4" s="93" t="s">
        <v>242</v>
      </c>
      <c r="AT4" s="93" t="s">
        <v>242</v>
      </c>
      <c r="AU4" s="93" t="s">
        <v>242</v>
      </c>
      <c r="AV4" s="93" t="s">
        <v>242</v>
      </c>
      <c r="AW4" s="93" t="s">
        <v>242</v>
      </c>
      <c r="AX4" s="93" t="s">
        <v>242</v>
      </c>
      <c r="AY4" s="93" t="s">
        <v>242</v>
      </c>
      <c r="AZ4" s="93" t="s">
        <v>242</v>
      </c>
      <c r="BA4" s="93" t="s">
        <v>242</v>
      </c>
      <c r="BB4" s="93" t="s">
        <v>242</v>
      </c>
      <c r="BC4" s="93" t="s">
        <v>242</v>
      </c>
      <c r="BD4" s="93" t="s">
        <v>242</v>
      </c>
      <c r="BE4" s="93" t="s">
        <v>242</v>
      </c>
      <c r="BF4" s="93" t="s">
        <v>242</v>
      </c>
      <c r="BG4" s="93" t="s">
        <v>242</v>
      </c>
      <c r="BH4" s="93" t="s">
        <v>242</v>
      </c>
      <c r="BI4" s="93" t="s">
        <v>242</v>
      </c>
      <c r="BJ4" s="93" t="s">
        <v>242</v>
      </c>
      <c r="BK4" s="93" t="s">
        <v>242</v>
      </c>
      <c r="BL4" s="93" t="s">
        <v>242</v>
      </c>
      <c r="BM4" s="93" t="s">
        <v>242</v>
      </c>
      <c r="BN4" s="93" t="s">
        <v>242</v>
      </c>
      <c r="BO4" s="93" t="s">
        <v>242</v>
      </c>
      <c r="BP4" s="93" t="s">
        <v>242</v>
      </c>
      <c r="BQ4" s="93" t="s">
        <v>242</v>
      </c>
      <c r="BR4" s="93" t="s">
        <v>242</v>
      </c>
      <c r="BS4" s="93" t="s">
        <v>242</v>
      </c>
      <c r="BT4" s="93" t="s">
        <v>242</v>
      </c>
      <c r="BU4" s="93" t="s">
        <v>242</v>
      </c>
      <c r="BV4" s="93" t="s">
        <v>242</v>
      </c>
      <c r="BW4" s="93" t="s">
        <v>242</v>
      </c>
      <c r="BX4" s="93" t="s">
        <v>242</v>
      </c>
      <c r="BY4" s="93" t="s">
        <v>242</v>
      </c>
    </row>
    <row r="5" s="91" customFormat="true" ht="17" hidden="false" customHeight="false" outlineLevel="0" collapsed="false">
      <c r="D5" s="94" t="s">
        <v>243</v>
      </c>
      <c r="E5" s="95" t="s">
        <v>244</v>
      </c>
      <c r="F5" s="96" t="n">
        <f aca="false">'FINANCIAL MODEL'!E7</f>
        <v>44378</v>
      </c>
      <c r="G5" s="96" t="n">
        <f aca="false">'FINANCIAL MODEL'!F7</f>
        <v>44409</v>
      </c>
      <c r="H5" s="96" t="n">
        <f aca="false">'FINANCIAL MODEL'!G7</f>
        <v>44440</v>
      </c>
      <c r="I5" s="96" t="n">
        <f aca="false">'FINANCIAL MODEL'!H7</f>
        <v>44470</v>
      </c>
      <c r="J5" s="96" t="n">
        <f aca="false">'FINANCIAL MODEL'!I7</f>
        <v>44501</v>
      </c>
      <c r="K5" s="96" t="n">
        <f aca="false">'FINANCIAL MODEL'!J7</f>
        <v>44531</v>
      </c>
      <c r="L5" s="96" t="n">
        <f aca="false">'FINANCIAL MODEL'!K7</f>
        <v>44562</v>
      </c>
      <c r="M5" s="96" t="n">
        <f aca="false">'FINANCIAL MODEL'!L7</f>
        <v>44593</v>
      </c>
      <c r="N5" s="96" t="n">
        <f aca="false">'FINANCIAL MODEL'!M7</f>
        <v>44621</v>
      </c>
      <c r="O5" s="96" t="n">
        <f aca="false">'FINANCIAL MODEL'!N7</f>
        <v>44652</v>
      </c>
      <c r="P5" s="96" t="n">
        <f aca="false">'FINANCIAL MODEL'!O7</f>
        <v>44682</v>
      </c>
      <c r="Q5" s="96" t="n">
        <f aca="false">'FINANCIAL MODEL'!P7</f>
        <v>44713</v>
      </c>
      <c r="R5" s="96" t="n">
        <f aca="false">'FINANCIAL MODEL'!Q7</f>
        <v>44743</v>
      </c>
      <c r="S5" s="96" t="n">
        <f aca="false">'FINANCIAL MODEL'!R7</f>
        <v>44774</v>
      </c>
      <c r="T5" s="96" t="n">
        <f aca="false">'FINANCIAL MODEL'!S7</f>
        <v>44805</v>
      </c>
      <c r="U5" s="96" t="n">
        <f aca="false">'FINANCIAL MODEL'!T7</f>
        <v>44835</v>
      </c>
      <c r="V5" s="96" t="n">
        <f aca="false">'FINANCIAL MODEL'!U7</f>
        <v>44866</v>
      </c>
      <c r="W5" s="96" t="n">
        <f aca="false">'FINANCIAL MODEL'!V7</f>
        <v>44896</v>
      </c>
      <c r="X5" s="96" t="n">
        <f aca="false">'FINANCIAL MODEL'!W7</f>
        <v>44927</v>
      </c>
      <c r="Y5" s="96" t="n">
        <f aca="false">'FINANCIAL MODEL'!X7</f>
        <v>44958</v>
      </c>
      <c r="Z5" s="96" t="n">
        <f aca="false">'FINANCIAL MODEL'!Y7</f>
        <v>44986</v>
      </c>
      <c r="AA5" s="96" t="n">
        <f aca="false">'FINANCIAL MODEL'!Z7</f>
        <v>45017</v>
      </c>
      <c r="AB5" s="96" t="n">
        <f aca="false">'FINANCIAL MODEL'!AA7</f>
        <v>45047</v>
      </c>
      <c r="AC5" s="96" t="n">
        <f aca="false">'FINANCIAL MODEL'!AB7</f>
        <v>45078</v>
      </c>
      <c r="AD5" s="96" t="n">
        <f aca="false">'FINANCIAL MODEL'!AC7</f>
        <v>45108</v>
      </c>
      <c r="AE5" s="96" t="n">
        <f aca="false">'FINANCIAL MODEL'!AD7</f>
        <v>45139</v>
      </c>
      <c r="AF5" s="96" t="n">
        <f aca="false">'FINANCIAL MODEL'!AE7</f>
        <v>45170</v>
      </c>
      <c r="AG5" s="96" t="n">
        <f aca="false">'FINANCIAL MODEL'!AF7</f>
        <v>45200</v>
      </c>
      <c r="AH5" s="96" t="n">
        <f aca="false">'FINANCIAL MODEL'!AG7</f>
        <v>45231</v>
      </c>
      <c r="AI5" s="96" t="n">
        <f aca="false">'FINANCIAL MODEL'!AH7</f>
        <v>45261</v>
      </c>
      <c r="AJ5" s="96" t="n">
        <f aca="false">'FINANCIAL MODEL'!AI7</f>
        <v>45292</v>
      </c>
      <c r="AK5" s="96" t="n">
        <f aca="false">'FINANCIAL MODEL'!AJ7</f>
        <v>45323</v>
      </c>
      <c r="AL5" s="96" t="n">
        <f aca="false">'FINANCIAL MODEL'!AK7</f>
        <v>45352</v>
      </c>
      <c r="AM5" s="96" t="n">
        <f aca="false">'FINANCIAL MODEL'!AL7</f>
        <v>45383</v>
      </c>
      <c r="AN5" s="96" t="n">
        <f aca="false">'FINANCIAL MODEL'!AM7</f>
        <v>45413</v>
      </c>
      <c r="AO5" s="96" t="n">
        <f aca="false">'FINANCIAL MODEL'!AN7</f>
        <v>45444</v>
      </c>
      <c r="AP5" s="96" t="n">
        <f aca="false">'FINANCIAL MODEL'!AO7</f>
        <v>45474</v>
      </c>
      <c r="AQ5" s="96" t="n">
        <f aca="false">'FINANCIAL MODEL'!AP7</f>
        <v>45505</v>
      </c>
      <c r="AR5" s="96" t="n">
        <f aca="false">'FINANCIAL MODEL'!AQ7</f>
        <v>45536</v>
      </c>
      <c r="AS5" s="96" t="n">
        <f aca="false">'FINANCIAL MODEL'!AR7</f>
        <v>45566</v>
      </c>
      <c r="AT5" s="96" t="n">
        <f aca="false">'FINANCIAL MODEL'!AS7</f>
        <v>45597</v>
      </c>
      <c r="AU5" s="96" t="n">
        <f aca="false">'FINANCIAL MODEL'!AT7</f>
        <v>45627</v>
      </c>
      <c r="AV5" s="96" t="n">
        <f aca="false">'FINANCIAL MODEL'!AU7</f>
        <v>45658</v>
      </c>
      <c r="AW5" s="96" t="n">
        <f aca="false">'FINANCIAL MODEL'!AV7</f>
        <v>45689</v>
      </c>
      <c r="AX5" s="96" t="n">
        <f aca="false">'FINANCIAL MODEL'!AW7</f>
        <v>45717</v>
      </c>
      <c r="AY5" s="96" t="n">
        <f aca="false">'FINANCIAL MODEL'!AX7</f>
        <v>45748</v>
      </c>
      <c r="AZ5" s="96" t="n">
        <f aca="false">'FINANCIAL MODEL'!AY7</f>
        <v>45778</v>
      </c>
      <c r="BA5" s="96" t="n">
        <f aca="false">'FINANCIAL MODEL'!AZ7</f>
        <v>45809</v>
      </c>
      <c r="BB5" s="96" t="n">
        <f aca="false">'FINANCIAL MODEL'!BA7</f>
        <v>45839</v>
      </c>
      <c r="BC5" s="96" t="n">
        <f aca="false">'FINANCIAL MODEL'!BB7</f>
        <v>45870</v>
      </c>
      <c r="BD5" s="96" t="n">
        <f aca="false">'FINANCIAL MODEL'!BC7</f>
        <v>45901</v>
      </c>
      <c r="BE5" s="96" t="n">
        <f aca="false">'FINANCIAL MODEL'!BD7</f>
        <v>45931</v>
      </c>
      <c r="BF5" s="96" t="n">
        <f aca="false">'FINANCIAL MODEL'!BE7</f>
        <v>45962</v>
      </c>
      <c r="BG5" s="96" t="n">
        <f aca="false">'FINANCIAL MODEL'!BF7</f>
        <v>45992</v>
      </c>
      <c r="BH5" s="96" t="n">
        <f aca="false">'FINANCIAL MODEL'!BG7</f>
        <v>46023</v>
      </c>
      <c r="BI5" s="96" t="n">
        <f aca="false">'FINANCIAL MODEL'!BH7</f>
        <v>46054</v>
      </c>
      <c r="BJ5" s="96" t="n">
        <f aca="false">'FINANCIAL MODEL'!BI7</f>
        <v>46082</v>
      </c>
      <c r="BK5" s="96" t="n">
        <f aca="false">'FINANCIAL MODEL'!BJ7</f>
        <v>46113</v>
      </c>
      <c r="BL5" s="96" t="n">
        <f aca="false">'FINANCIAL MODEL'!BK7</f>
        <v>46143</v>
      </c>
      <c r="BM5" s="96" t="n">
        <f aca="false">'FINANCIAL MODEL'!BL7</f>
        <v>46174</v>
      </c>
      <c r="BN5" s="96" t="n">
        <f aca="false">'FINANCIAL MODEL'!BM7</f>
        <v>46204</v>
      </c>
      <c r="BO5" s="96" t="n">
        <f aca="false">'FINANCIAL MODEL'!BN7</f>
        <v>46235</v>
      </c>
      <c r="BP5" s="96" t="n">
        <f aca="false">'FINANCIAL MODEL'!BO7</f>
        <v>46266</v>
      </c>
      <c r="BQ5" s="96" t="n">
        <f aca="false">'FINANCIAL MODEL'!BP7</f>
        <v>46296</v>
      </c>
      <c r="BR5" s="96" t="n">
        <f aca="false">'FINANCIAL MODEL'!BQ7</f>
        <v>46327</v>
      </c>
      <c r="BS5" s="96" t="n">
        <f aca="false">'FINANCIAL MODEL'!BR7</f>
        <v>46357</v>
      </c>
      <c r="BT5" s="96" t="n">
        <f aca="false">'FINANCIAL MODEL'!BS7</f>
        <v>46388</v>
      </c>
      <c r="BU5" s="96" t="n">
        <f aca="false">'FINANCIAL MODEL'!BT7</f>
        <v>46419</v>
      </c>
      <c r="BV5" s="96" t="n">
        <f aca="false">'FINANCIAL MODEL'!BU7</f>
        <v>46447</v>
      </c>
      <c r="BW5" s="96" t="n">
        <f aca="false">'FINANCIAL MODEL'!BV7</f>
        <v>46478</v>
      </c>
      <c r="BX5" s="96" t="n">
        <f aca="false">'FINANCIAL MODEL'!BW7</f>
        <v>46508</v>
      </c>
      <c r="BY5" s="96" t="n">
        <f aca="false">'FINANCIAL MODEL'!BX7</f>
        <v>46539</v>
      </c>
    </row>
    <row r="6" s="91" customFormat="true" ht="17" hidden="false" customHeight="false" outlineLevel="0" collapsed="false">
      <c r="B6" s="95" t="s">
        <v>245</v>
      </c>
      <c r="D6" s="92"/>
    </row>
    <row r="7" s="91" customFormat="true" ht="17" hidden="false" customHeight="false" outlineLevel="0" collapsed="false">
      <c r="B7" s="91" t="s">
        <v>246</v>
      </c>
      <c r="D7" s="92" t="n">
        <v>125000</v>
      </c>
      <c r="E7" s="91" t="s">
        <v>247</v>
      </c>
      <c r="F7" s="91" t="n">
        <v>1</v>
      </c>
      <c r="G7" s="91" t="n">
        <v>1</v>
      </c>
      <c r="H7" s="91" t="n">
        <v>1</v>
      </c>
      <c r="I7" s="91" t="n">
        <v>1</v>
      </c>
      <c r="J7" s="91" t="n">
        <v>1</v>
      </c>
      <c r="K7" s="91" t="n">
        <v>1</v>
      </c>
      <c r="L7" s="91" t="n">
        <v>1</v>
      </c>
      <c r="M7" s="91" t="n">
        <v>1</v>
      </c>
      <c r="N7" s="91" t="n">
        <v>1</v>
      </c>
      <c r="O7" s="91" t="n">
        <v>1</v>
      </c>
      <c r="P7" s="91" t="n">
        <v>1</v>
      </c>
      <c r="Q7" s="91" t="n">
        <v>1</v>
      </c>
      <c r="R7" s="91" t="n">
        <v>1</v>
      </c>
      <c r="S7" s="91" t="n">
        <v>1</v>
      </c>
      <c r="T7" s="91" t="n">
        <v>1</v>
      </c>
      <c r="U7" s="91" t="n">
        <v>1</v>
      </c>
      <c r="V7" s="91" t="n">
        <v>1</v>
      </c>
      <c r="W7" s="91" t="n">
        <v>1</v>
      </c>
      <c r="X7" s="91" t="n">
        <v>1</v>
      </c>
      <c r="Y7" s="91" t="n">
        <v>1</v>
      </c>
      <c r="Z7" s="91" t="n">
        <v>1</v>
      </c>
      <c r="AA7" s="91" t="n">
        <v>1</v>
      </c>
      <c r="AB7" s="91" t="n">
        <v>1</v>
      </c>
      <c r="AC7" s="91" t="n">
        <v>1</v>
      </c>
      <c r="AD7" s="91" t="n">
        <v>1</v>
      </c>
      <c r="AE7" s="91" t="n">
        <v>1</v>
      </c>
      <c r="AF7" s="91" t="n">
        <v>1</v>
      </c>
      <c r="AG7" s="91" t="n">
        <v>1</v>
      </c>
      <c r="AH7" s="91" t="n">
        <v>1</v>
      </c>
      <c r="AI7" s="91" t="n">
        <v>1</v>
      </c>
      <c r="AJ7" s="91" t="n">
        <v>1</v>
      </c>
      <c r="AK7" s="91" t="n">
        <v>1</v>
      </c>
      <c r="AL7" s="91" t="n">
        <v>1</v>
      </c>
      <c r="AM7" s="91" t="n">
        <v>1</v>
      </c>
      <c r="AN7" s="91" t="n">
        <v>1</v>
      </c>
      <c r="AO7" s="91" t="n">
        <v>1</v>
      </c>
      <c r="AP7" s="91" t="n">
        <v>1</v>
      </c>
      <c r="AQ7" s="91" t="n">
        <v>1</v>
      </c>
      <c r="AR7" s="91" t="n">
        <v>1</v>
      </c>
      <c r="AS7" s="91" t="n">
        <v>1</v>
      </c>
      <c r="AT7" s="91" t="n">
        <v>1</v>
      </c>
      <c r="AU7" s="91" t="n">
        <v>1</v>
      </c>
      <c r="AV7" s="91" t="n">
        <v>1</v>
      </c>
      <c r="AW7" s="91" t="n">
        <v>1</v>
      </c>
      <c r="AX7" s="91" t="n">
        <v>1</v>
      </c>
      <c r="AY7" s="91" t="n">
        <v>1</v>
      </c>
      <c r="AZ7" s="91" t="n">
        <v>1</v>
      </c>
      <c r="BA7" s="91" t="n">
        <v>1</v>
      </c>
      <c r="BB7" s="91" t="n">
        <v>1</v>
      </c>
      <c r="BC7" s="91" t="n">
        <v>1</v>
      </c>
      <c r="BD7" s="91" t="n">
        <v>1</v>
      </c>
      <c r="BE7" s="91" t="n">
        <v>1</v>
      </c>
      <c r="BF7" s="91" t="n">
        <v>1</v>
      </c>
      <c r="BG7" s="91" t="n">
        <v>1</v>
      </c>
      <c r="BH7" s="91" t="n">
        <v>1</v>
      </c>
      <c r="BI7" s="91" t="n">
        <v>1</v>
      </c>
      <c r="BJ7" s="91" t="n">
        <v>1</v>
      </c>
      <c r="BK7" s="91" t="n">
        <v>1</v>
      </c>
      <c r="BL7" s="91" t="n">
        <v>1</v>
      </c>
      <c r="BM7" s="91" t="n">
        <v>1</v>
      </c>
      <c r="BN7" s="91" t="n">
        <v>1</v>
      </c>
      <c r="BO7" s="91" t="n">
        <v>1</v>
      </c>
      <c r="BP7" s="91" t="n">
        <v>1</v>
      </c>
      <c r="BQ7" s="91" t="n">
        <v>1</v>
      </c>
      <c r="BR7" s="91" t="n">
        <v>1</v>
      </c>
      <c r="BS7" s="91" t="n">
        <v>1</v>
      </c>
      <c r="BT7" s="91" t="n">
        <v>1</v>
      </c>
      <c r="BU7" s="91" t="n">
        <v>1</v>
      </c>
      <c r="BV7" s="91" t="n">
        <v>1</v>
      </c>
      <c r="BW7" s="91" t="n">
        <v>1</v>
      </c>
      <c r="BX7" s="91" t="n">
        <v>1</v>
      </c>
      <c r="BY7" s="91" t="n">
        <v>1</v>
      </c>
    </row>
    <row r="8" s="91" customFormat="true" ht="17" hidden="false" customHeight="false" outlineLevel="0" collapsed="false">
      <c r="B8" s="91" t="s">
        <v>248</v>
      </c>
      <c r="D8" s="92" t="n">
        <v>120000</v>
      </c>
      <c r="E8" s="91" t="s">
        <v>247</v>
      </c>
      <c r="F8" s="91" t="n">
        <v>0</v>
      </c>
      <c r="G8" s="91" t="n">
        <v>0</v>
      </c>
      <c r="H8" s="91" t="n">
        <v>0</v>
      </c>
      <c r="I8" s="91" t="n">
        <v>0</v>
      </c>
      <c r="J8" s="91" t="n">
        <v>0</v>
      </c>
      <c r="K8" s="91" t="n">
        <v>0</v>
      </c>
      <c r="L8" s="91" t="n">
        <v>0</v>
      </c>
      <c r="M8" s="91" t="n">
        <v>0</v>
      </c>
      <c r="N8" s="91" t="n">
        <v>0</v>
      </c>
      <c r="O8" s="91" t="n">
        <v>0</v>
      </c>
      <c r="P8" s="91" t="n">
        <v>0</v>
      </c>
      <c r="Q8" s="91" t="n">
        <v>0</v>
      </c>
      <c r="R8" s="91" t="n">
        <v>0</v>
      </c>
      <c r="S8" s="91" t="n">
        <v>0</v>
      </c>
      <c r="T8" s="91" t="n">
        <v>0</v>
      </c>
      <c r="U8" s="91" t="n">
        <v>0</v>
      </c>
      <c r="V8" s="91" t="n">
        <v>0</v>
      </c>
      <c r="W8" s="91" t="n">
        <v>0</v>
      </c>
      <c r="X8" s="91" t="n">
        <v>0</v>
      </c>
      <c r="Y8" s="91" t="n">
        <v>0</v>
      </c>
      <c r="Z8" s="91" t="n">
        <v>0</v>
      </c>
      <c r="AA8" s="91" t="n">
        <v>0</v>
      </c>
      <c r="AB8" s="91" t="n">
        <v>0</v>
      </c>
      <c r="AC8" s="91" t="n">
        <v>0</v>
      </c>
      <c r="AD8" s="91" t="n">
        <v>0</v>
      </c>
      <c r="AE8" s="91" t="n">
        <v>0</v>
      </c>
      <c r="AF8" s="91" t="n">
        <v>0</v>
      </c>
      <c r="AG8" s="91" t="n">
        <v>0</v>
      </c>
      <c r="AH8" s="91" t="n">
        <v>0</v>
      </c>
      <c r="AI8" s="91" t="n">
        <v>0</v>
      </c>
      <c r="AJ8" s="91" t="n">
        <v>0</v>
      </c>
      <c r="AK8" s="91" t="n">
        <v>0</v>
      </c>
      <c r="AL8" s="91" t="n">
        <v>0</v>
      </c>
      <c r="AM8" s="91" t="n">
        <v>0</v>
      </c>
      <c r="AN8" s="91" t="n">
        <v>0</v>
      </c>
      <c r="AO8" s="91" t="n">
        <v>1</v>
      </c>
      <c r="AP8" s="91" t="n">
        <v>1</v>
      </c>
      <c r="AQ8" s="91" t="n">
        <v>1</v>
      </c>
      <c r="AR8" s="91" t="n">
        <v>1</v>
      </c>
      <c r="AS8" s="91" t="n">
        <v>1</v>
      </c>
      <c r="AT8" s="91" t="n">
        <v>1</v>
      </c>
      <c r="AU8" s="91" t="n">
        <v>1</v>
      </c>
      <c r="AV8" s="91" t="n">
        <v>1</v>
      </c>
      <c r="AW8" s="91" t="n">
        <v>1</v>
      </c>
      <c r="AX8" s="91" t="n">
        <v>1</v>
      </c>
      <c r="AY8" s="91" t="n">
        <v>1</v>
      </c>
      <c r="AZ8" s="91" t="n">
        <v>1</v>
      </c>
      <c r="BA8" s="91" t="n">
        <v>1</v>
      </c>
      <c r="BB8" s="91" t="n">
        <v>1</v>
      </c>
      <c r="BC8" s="91" t="n">
        <v>1</v>
      </c>
      <c r="BD8" s="91" t="n">
        <v>1</v>
      </c>
      <c r="BE8" s="91" t="n">
        <v>1</v>
      </c>
      <c r="BF8" s="91" t="n">
        <v>1</v>
      </c>
      <c r="BG8" s="91" t="n">
        <v>1</v>
      </c>
      <c r="BH8" s="91" t="n">
        <v>1</v>
      </c>
      <c r="BI8" s="91" t="n">
        <v>1</v>
      </c>
      <c r="BJ8" s="91" t="n">
        <v>1</v>
      </c>
      <c r="BK8" s="91" t="n">
        <v>1</v>
      </c>
      <c r="BL8" s="91" t="n">
        <v>1</v>
      </c>
      <c r="BM8" s="91" t="n">
        <v>1</v>
      </c>
      <c r="BN8" s="91" t="n">
        <v>1</v>
      </c>
      <c r="BO8" s="91" t="n">
        <v>1</v>
      </c>
      <c r="BP8" s="91" t="n">
        <v>1</v>
      </c>
      <c r="BQ8" s="91" t="n">
        <v>1</v>
      </c>
      <c r="BR8" s="91" t="n">
        <v>1</v>
      </c>
      <c r="BS8" s="91" t="n">
        <v>1</v>
      </c>
      <c r="BT8" s="91" t="n">
        <v>1</v>
      </c>
      <c r="BU8" s="91" t="n">
        <v>1</v>
      </c>
      <c r="BV8" s="91" t="n">
        <v>1</v>
      </c>
      <c r="BW8" s="91" t="n">
        <v>1</v>
      </c>
      <c r="BX8" s="91" t="n">
        <v>1</v>
      </c>
      <c r="BY8" s="91" t="n">
        <v>1</v>
      </c>
    </row>
    <row r="9" s="91" customFormat="true" ht="17" hidden="false" customHeight="false" outlineLevel="0" collapsed="false">
      <c r="B9" s="91" t="s">
        <v>249</v>
      </c>
      <c r="D9" s="92" t="n">
        <v>140000</v>
      </c>
      <c r="E9" s="91" t="s">
        <v>247</v>
      </c>
      <c r="F9" s="91" t="n">
        <v>0</v>
      </c>
      <c r="G9" s="91" t="n">
        <v>0</v>
      </c>
      <c r="H9" s="91" t="n">
        <v>0</v>
      </c>
      <c r="I9" s="91" t="n">
        <v>0</v>
      </c>
      <c r="J9" s="91" t="n">
        <v>0</v>
      </c>
      <c r="K9" s="91" t="n">
        <v>0</v>
      </c>
      <c r="L9" s="91" t="n">
        <v>0</v>
      </c>
      <c r="M9" s="91" t="n">
        <v>0</v>
      </c>
      <c r="N9" s="91" t="n">
        <v>1</v>
      </c>
      <c r="O9" s="91" t="n">
        <v>1</v>
      </c>
      <c r="P9" s="91" t="n">
        <v>1</v>
      </c>
      <c r="Q9" s="91" t="n">
        <v>1</v>
      </c>
      <c r="R9" s="91" t="n">
        <v>1</v>
      </c>
      <c r="S9" s="91" t="n">
        <v>1</v>
      </c>
      <c r="T9" s="91" t="n">
        <v>1</v>
      </c>
      <c r="U9" s="91" t="n">
        <v>1</v>
      </c>
      <c r="V9" s="91" t="n">
        <v>1</v>
      </c>
      <c r="W9" s="91" t="n">
        <v>1</v>
      </c>
      <c r="X9" s="91" t="n">
        <v>1</v>
      </c>
      <c r="Y9" s="91" t="n">
        <v>1</v>
      </c>
      <c r="Z9" s="91" t="n">
        <v>1</v>
      </c>
      <c r="AA9" s="91" t="n">
        <v>1</v>
      </c>
      <c r="AB9" s="91" t="n">
        <v>1</v>
      </c>
      <c r="AC9" s="91" t="n">
        <v>1</v>
      </c>
      <c r="AD9" s="91" t="n">
        <v>1</v>
      </c>
      <c r="AE9" s="91" t="n">
        <v>1</v>
      </c>
      <c r="AF9" s="91" t="n">
        <v>1</v>
      </c>
      <c r="AG9" s="91" t="n">
        <v>1</v>
      </c>
      <c r="AH9" s="91" t="n">
        <v>1</v>
      </c>
      <c r="AI9" s="91" t="n">
        <v>1</v>
      </c>
      <c r="AJ9" s="91" t="n">
        <v>1</v>
      </c>
      <c r="AK9" s="91" t="n">
        <v>1</v>
      </c>
      <c r="AL9" s="91" t="n">
        <v>1</v>
      </c>
      <c r="AM9" s="91" t="n">
        <v>1</v>
      </c>
      <c r="AN9" s="91" t="n">
        <v>1</v>
      </c>
      <c r="AO9" s="91" t="n">
        <v>1</v>
      </c>
      <c r="AP9" s="91" t="n">
        <v>1</v>
      </c>
      <c r="AQ9" s="91" t="n">
        <v>1</v>
      </c>
      <c r="AR9" s="91" t="n">
        <v>1</v>
      </c>
      <c r="AS9" s="91" t="n">
        <v>1</v>
      </c>
      <c r="AT9" s="91" t="n">
        <v>1</v>
      </c>
      <c r="AU9" s="91" t="n">
        <v>1</v>
      </c>
      <c r="AV9" s="91" t="n">
        <v>1</v>
      </c>
      <c r="AW9" s="91" t="n">
        <v>1</v>
      </c>
      <c r="AX9" s="91" t="n">
        <v>1</v>
      </c>
      <c r="AY9" s="91" t="n">
        <v>1</v>
      </c>
      <c r="AZ9" s="91" t="n">
        <v>1</v>
      </c>
      <c r="BA9" s="91" t="n">
        <v>1</v>
      </c>
      <c r="BB9" s="91" t="n">
        <v>1</v>
      </c>
      <c r="BC9" s="91" t="n">
        <v>1</v>
      </c>
      <c r="BD9" s="91" t="n">
        <v>1</v>
      </c>
      <c r="BE9" s="91" t="n">
        <v>1</v>
      </c>
      <c r="BF9" s="91" t="n">
        <v>1</v>
      </c>
      <c r="BG9" s="91" t="n">
        <v>1</v>
      </c>
      <c r="BH9" s="91" t="n">
        <v>1</v>
      </c>
      <c r="BI9" s="91" t="n">
        <v>1</v>
      </c>
      <c r="BJ9" s="91" t="n">
        <v>1</v>
      </c>
      <c r="BK9" s="91" t="n">
        <v>1</v>
      </c>
      <c r="BL9" s="91" t="n">
        <v>1</v>
      </c>
      <c r="BM9" s="91" t="n">
        <v>1</v>
      </c>
      <c r="BN9" s="91" t="n">
        <v>1</v>
      </c>
      <c r="BO9" s="91" t="n">
        <v>1</v>
      </c>
      <c r="BP9" s="91" t="n">
        <v>1</v>
      </c>
      <c r="BQ9" s="91" t="n">
        <v>1</v>
      </c>
      <c r="BR9" s="91" t="n">
        <v>1</v>
      </c>
      <c r="BS9" s="91" t="n">
        <v>1</v>
      </c>
      <c r="BT9" s="91" t="n">
        <v>1</v>
      </c>
      <c r="BU9" s="91" t="n">
        <v>1</v>
      </c>
      <c r="BV9" s="91" t="n">
        <v>1</v>
      </c>
      <c r="BW9" s="91" t="n">
        <v>1</v>
      </c>
      <c r="BX9" s="91" t="n">
        <v>1</v>
      </c>
      <c r="BY9" s="91" t="n">
        <v>1</v>
      </c>
    </row>
    <row r="10" s="91" customFormat="true" ht="17" hidden="false" customHeight="false" outlineLevel="0" collapsed="false">
      <c r="B10" s="91" t="s">
        <v>250</v>
      </c>
      <c r="D10" s="92" t="n">
        <v>110000</v>
      </c>
      <c r="E10" s="91" t="s">
        <v>247</v>
      </c>
      <c r="F10" s="91" t="n">
        <v>0</v>
      </c>
      <c r="G10" s="91" t="n">
        <v>0</v>
      </c>
      <c r="H10" s="91" t="n">
        <v>0</v>
      </c>
      <c r="I10" s="91" t="n">
        <v>0</v>
      </c>
      <c r="J10" s="91" t="n">
        <v>0</v>
      </c>
      <c r="K10" s="91" t="n">
        <v>0</v>
      </c>
      <c r="L10" s="91" t="n">
        <v>0</v>
      </c>
      <c r="M10" s="91" t="n">
        <v>0</v>
      </c>
      <c r="N10" s="91" t="n">
        <v>0</v>
      </c>
      <c r="O10" s="91" t="n">
        <v>0</v>
      </c>
      <c r="P10" s="91" t="n">
        <v>0</v>
      </c>
      <c r="Q10" s="91" t="n">
        <v>0</v>
      </c>
      <c r="R10" s="91" t="n">
        <v>0</v>
      </c>
      <c r="S10" s="91" t="n">
        <v>0</v>
      </c>
      <c r="T10" s="91" t="n">
        <v>0</v>
      </c>
      <c r="U10" s="91" t="n">
        <v>0</v>
      </c>
      <c r="V10" s="91" t="n">
        <v>0</v>
      </c>
      <c r="W10" s="91" t="n">
        <v>0</v>
      </c>
      <c r="X10" s="91" t="n">
        <v>0</v>
      </c>
      <c r="Y10" s="91" t="n">
        <v>0</v>
      </c>
      <c r="Z10" s="91" t="n">
        <v>1</v>
      </c>
      <c r="AA10" s="91" t="n">
        <v>1</v>
      </c>
      <c r="AB10" s="91" t="n">
        <v>1</v>
      </c>
      <c r="AC10" s="91" t="n">
        <v>1</v>
      </c>
      <c r="AD10" s="91" t="n">
        <v>1</v>
      </c>
      <c r="AE10" s="91" t="n">
        <v>1</v>
      </c>
      <c r="AF10" s="91" t="n">
        <v>1</v>
      </c>
      <c r="AG10" s="91" t="n">
        <v>1</v>
      </c>
      <c r="AH10" s="91" t="n">
        <v>1</v>
      </c>
      <c r="AI10" s="91" t="n">
        <v>1</v>
      </c>
      <c r="AJ10" s="91" t="n">
        <v>1</v>
      </c>
      <c r="AK10" s="91" t="n">
        <v>1</v>
      </c>
      <c r="AL10" s="91" t="n">
        <v>1</v>
      </c>
      <c r="AM10" s="91" t="n">
        <v>1</v>
      </c>
      <c r="AN10" s="91" t="n">
        <v>1</v>
      </c>
      <c r="AO10" s="91" t="n">
        <v>1</v>
      </c>
      <c r="AP10" s="91" t="n">
        <v>1</v>
      </c>
      <c r="AQ10" s="91" t="n">
        <v>1</v>
      </c>
      <c r="AR10" s="91" t="n">
        <v>1</v>
      </c>
      <c r="AS10" s="91" t="n">
        <v>1</v>
      </c>
      <c r="AT10" s="91" t="n">
        <v>1</v>
      </c>
      <c r="AU10" s="91" t="n">
        <v>1</v>
      </c>
      <c r="AV10" s="91" t="n">
        <v>1</v>
      </c>
      <c r="AW10" s="91" t="n">
        <v>1</v>
      </c>
      <c r="AX10" s="91" t="n">
        <v>1</v>
      </c>
      <c r="AY10" s="91" t="n">
        <v>1</v>
      </c>
      <c r="AZ10" s="91" t="n">
        <v>1</v>
      </c>
      <c r="BA10" s="91" t="n">
        <v>1</v>
      </c>
      <c r="BB10" s="91" t="n">
        <v>1</v>
      </c>
      <c r="BC10" s="91" t="n">
        <v>1</v>
      </c>
      <c r="BD10" s="91" t="n">
        <v>1</v>
      </c>
      <c r="BE10" s="91" t="n">
        <v>1</v>
      </c>
      <c r="BF10" s="91" t="n">
        <v>1</v>
      </c>
      <c r="BG10" s="91" t="n">
        <v>1</v>
      </c>
      <c r="BH10" s="91" t="n">
        <v>1</v>
      </c>
      <c r="BI10" s="91" t="n">
        <v>1</v>
      </c>
      <c r="BJ10" s="91" t="n">
        <v>1</v>
      </c>
      <c r="BK10" s="91" t="n">
        <v>1</v>
      </c>
      <c r="BL10" s="91" t="n">
        <v>1</v>
      </c>
      <c r="BM10" s="91" t="n">
        <v>1</v>
      </c>
      <c r="BN10" s="91" t="n">
        <v>1</v>
      </c>
      <c r="BO10" s="91" t="n">
        <v>1</v>
      </c>
      <c r="BP10" s="91" t="n">
        <v>1</v>
      </c>
      <c r="BQ10" s="91" t="n">
        <v>1</v>
      </c>
      <c r="BR10" s="91" t="n">
        <v>1</v>
      </c>
      <c r="BS10" s="91" t="n">
        <v>1</v>
      </c>
      <c r="BT10" s="91" t="n">
        <v>1</v>
      </c>
      <c r="BU10" s="91" t="n">
        <v>1</v>
      </c>
      <c r="BV10" s="91" t="n">
        <v>1</v>
      </c>
      <c r="BW10" s="91" t="n">
        <v>1</v>
      </c>
      <c r="BX10" s="91" t="n">
        <v>1</v>
      </c>
      <c r="BY10" s="91" t="n">
        <v>1</v>
      </c>
    </row>
    <row r="11" s="91" customFormat="true" ht="17" hidden="false" customHeight="false" outlineLevel="0" collapsed="false">
      <c r="B11" s="91" t="s">
        <v>251</v>
      </c>
      <c r="D11" s="92" t="n">
        <v>120000</v>
      </c>
      <c r="E11" s="91" t="s">
        <v>247</v>
      </c>
      <c r="F11" s="91" t="n">
        <v>1</v>
      </c>
      <c r="G11" s="91" t="n">
        <v>1</v>
      </c>
      <c r="H11" s="91" t="n">
        <v>1</v>
      </c>
      <c r="I11" s="91" t="n">
        <v>1</v>
      </c>
      <c r="J11" s="91" t="n">
        <v>1</v>
      </c>
      <c r="K11" s="91" t="n">
        <v>1</v>
      </c>
      <c r="L11" s="91" t="n">
        <v>1</v>
      </c>
      <c r="M11" s="91" t="n">
        <v>1</v>
      </c>
      <c r="N11" s="91" t="n">
        <v>1</v>
      </c>
      <c r="O11" s="91" t="n">
        <v>1</v>
      </c>
      <c r="P11" s="91" t="n">
        <v>1</v>
      </c>
      <c r="Q11" s="91" t="n">
        <v>1</v>
      </c>
      <c r="R11" s="91" t="n">
        <v>1</v>
      </c>
      <c r="S11" s="91" t="n">
        <v>1</v>
      </c>
      <c r="T11" s="91" t="n">
        <v>1</v>
      </c>
      <c r="U11" s="91" t="n">
        <v>1</v>
      </c>
      <c r="V11" s="91" t="n">
        <v>1</v>
      </c>
      <c r="W11" s="91" t="n">
        <v>1</v>
      </c>
      <c r="X11" s="91" t="n">
        <v>1</v>
      </c>
      <c r="Y11" s="91" t="n">
        <v>1</v>
      </c>
      <c r="Z11" s="91" t="n">
        <v>1</v>
      </c>
      <c r="AA11" s="91" t="n">
        <v>1</v>
      </c>
      <c r="AB11" s="91" t="n">
        <v>1</v>
      </c>
      <c r="AC11" s="91" t="n">
        <v>1</v>
      </c>
      <c r="AD11" s="91" t="n">
        <v>1</v>
      </c>
      <c r="AE11" s="91" t="n">
        <v>1</v>
      </c>
      <c r="AF11" s="91" t="n">
        <v>1</v>
      </c>
      <c r="AG11" s="91" t="n">
        <v>1</v>
      </c>
      <c r="AH11" s="91" t="n">
        <v>1</v>
      </c>
      <c r="AI11" s="91" t="n">
        <v>1</v>
      </c>
      <c r="AJ11" s="91" t="n">
        <v>1</v>
      </c>
      <c r="AK11" s="91" t="n">
        <v>1</v>
      </c>
      <c r="AL11" s="91" t="n">
        <v>1</v>
      </c>
      <c r="AM11" s="91" t="n">
        <v>1</v>
      </c>
      <c r="AN11" s="91" t="n">
        <v>1</v>
      </c>
      <c r="AO11" s="91" t="n">
        <v>1</v>
      </c>
      <c r="AP11" s="91" t="n">
        <v>1</v>
      </c>
      <c r="AQ11" s="91" t="n">
        <v>1</v>
      </c>
      <c r="AR11" s="91" t="n">
        <v>1</v>
      </c>
      <c r="AS11" s="91" t="n">
        <v>1</v>
      </c>
      <c r="AT11" s="91" t="n">
        <v>1</v>
      </c>
      <c r="AU11" s="91" t="n">
        <v>1</v>
      </c>
      <c r="AV11" s="91" t="n">
        <v>1</v>
      </c>
      <c r="AW11" s="91" t="n">
        <v>1</v>
      </c>
      <c r="AX11" s="91" t="n">
        <v>1</v>
      </c>
      <c r="AY11" s="91" t="n">
        <v>1</v>
      </c>
      <c r="AZ11" s="91" t="n">
        <v>1</v>
      </c>
      <c r="BA11" s="91" t="n">
        <v>1</v>
      </c>
      <c r="BB11" s="91" t="n">
        <v>1</v>
      </c>
      <c r="BC11" s="91" t="n">
        <v>1</v>
      </c>
      <c r="BD11" s="91" t="n">
        <v>1</v>
      </c>
      <c r="BE11" s="91" t="n">
        <v>1</v>
      </c>
      <c r="BF11" s="91" t="n">
        <v>1</v>
      </c>
      <c r="BG11" s="91" t="n">
        <v>1</v>
      </c>
      <c r="BH11" s="91" t="n">
        <v>1</v>
      </c>
      <c r="BI11" s="91" t="n">
        <v>1</v>
      </c>
      <c r="BJ11" s="91" t="n">
        <v>1</v>
      </c>
      <c r="BK11" s="91" t="n">
        <v>1</v>
      </c>
      <c r="BL11" s="91" t="n">
        <v>1</v>
      </c>
      <c r="BM11" s="91" t="n">
        <v>1</v>
      </c>
      <c r="BN11" s="91" t="n">
        <v>1</v>
      </c>
      <c r="BO11" s="91" t="n">
        <v>1</v>
      </c>
      <c r="BP11" s="91" t="n">
        <v>1</v>
      </c>
      <c r="BQ11" s="91" t="n">
        <v>1</v>
      </c>
      <c r="BR11" s="91" t="n">
        <v>1</v>
      </c>
      <c r="BS11" s="91" t="n">
        <v>1</v>
      </c>
      <c r="BT11" s="91" t="n">
        <v>1</v>
      </c>
      <c r="BU11" s="91" t="n">
        <v>1</v>
      </c>
      <c r="BV11" s="91" t="n">
        <v>1</v>
      </c>
      <c r="BW11" s="91" t="n">
        <v>1</v>
      </c>
      <c r="BX11" s="91" t="n">
        <v>1</v>
      </c>
      <c r="BY11" s="91" t="n">
        <v>1</v>
      </c>
    </row>
    <row r="12" s="91" customFormat="true" ht="17" hidden="false" customHeight="false" outlineLevel="0" collapsed="false">
      <c r="D12" s="92"/>
    </row>
    <row r="13" s="91" customFormat="true" ht="17" hidden="false" customHeight="false" outlineLevel="0" collapsed="false">
      <c r="B13" s="91" t="s">
        <v>252</v>
      </c>
      <c r="D13" s="92"/>
      <c r="F13" s="91" t="n">
        <f aca="false">((F7*$D7)+(F8*$D8)+(F9*$D9)+(F10*$D10)+(F11*$D11))/12</f>
        <v>20416.6666666667</v>
      </c>
      <c r="G13" s="91" t="n">
        <f aca="false">((G7*$D7)+(G8*$D8)+(G9*$D9)+(G10*$D10)+(G11*$D11))/12</f>
        <v>20416.6666666667</v>
      </c>
      <c r="H13" s="91" t="n">
        <f aca="false">((H7*$D7)+(H8*$D8)+(H9*$D9)+(H10*$D10)+(H11*$D11))/12</f>
        <v>20416.6666666667</v>
      </c>
      <c r="I13" s="91" t="n">
        <f aca="false">((I7*$D7)+(I8*$D8)+(I9*$D9)+(I10*$D10)+(I11*$D11))/12</f>
        <v>20416.6666666667</v>
      </c>
      <c r="J13" s="91" t="n">
        <f aca="false">((J7*$D7)+(J8*$D8)+(J9*$D9)+(J10*$D10)+(J11*$D11))/12</f>
        <v>20416.6666666667</v>
      </c>
      <c r="K13" s="91" t="n">
        <f aca="false">((K7*$D7)+(K8*$D8)+(K9*$D9)+(K10*$D10)+(K11*$D11))/12</f>
        <v>20416.6666666667</v>
      </c>
      <c r="L13" s="91" t="n">
        <f aca="false">((L7*$D7)+(L8*$D8)+(L9*$D9)+(L10*$D10)+(L11*$D11))/12</f>
        <v>20416.6666666667</v>
      </c>
      <c r="M13" s="91" t="n">
        <f aca="false">((M7*$D7)+(M8*$D8)+(M9*$D9)+(M10*$D10)+(M11*$D11))/12</f>
        <v>20416.6666666667</v>
      </c>
      <c r="N13" s="91" t="n">
        <f aca="false">((N7*$D7)+(N8*$D8)+(N9*$D9)+(N10*$D10)+(N11*$D11))/12</f>
        <v>32083.3333333333</v>
      </c>
      <c r="O13" s="91" t="n">
        <f aca="false">((O7*$D7)+(O8*$D8)+(O9*$D9)+(O10*$D10)+(O11*$D11))/12</f>
        <v>32083.3333333333</v>
      </c>
      <c r="P13" s="91" t="n">
        <f aca="false">((P7*$D7)+(P8*$D8)+(P9*$D9)+(P10*$D10)+(P11*$D11))/12</f>
        <v>32083.3333333333</v>
      </c>
      <c r="Q13" s="91" t="n">
        <f aca="false">((Q7*$D7)+(Q8*$D8)+(Q9*$D9)+(Q10*$D10)+(Q11*$D11))/12</f>
        <v>32083.3333333333</v>
      </c>
      <c r="R13" s="91" t="n">
        <f aca="false">((R7*$D7)+(R8*$D8)+(R9*$D9)+(R10*$D10)+(R11*$D11))/12</f>
        <v>32083.3333333333</v>
      </c>
      <c r="S13" s="91" t="n">
        <f aca="false">((S7*$D7)+(S8*$D8)+(S9*$D9)+(S10*$D10)+(S11*$D11))/12</f>
        <v>32083.3333333333</v>
      </c>
      <c r="T13" s="91" t="n">
        <f aca="false">((T7*$D7)+(T8*$D8)+(T9*$D9)+(T10*$D10)+(T11*$D11))/12</f>
        <v>32083.3333333333</v>
      </c>
      <c r="U13" s="91" t="n">
        <f aca="false">((U7*$D7)+(U8*$D8)+(U9*$D9)+(U10*$D10)+(U11*$D11))/12</f>
        <v>32083.3333333333</v>
      </c>
      <c r="V13" s="91" t="n">
        <f aca="false">((V7*$D7)+(V8*$D8)+(V9*$D9)+(V10*$D10)+(V11*$D11))/12</f>
        <v>32083.3333333333</v>
      </c>
      <c r="W13" s="91" t="n">
        <f aca="false">((W7*$D7)+(W8*$D8)+(W9*$D9)+(W10*$D10)+(W11*$D11))/12</f>
        <v>32083.3333333333</v>
      </c>
      <c r="X13" s="91" t="n">
        <f aca="false">((X7*$D7)+(X8*$D8)+(X9*$D9)+(X10*$D10)+(X11*$D11))/12</f>
        <v>32083.3333333333</v>
      </c>
      <c r="Y13" s="91" t="n">
        <f aca="false">((Y7*$D7)+(Y8*$D8)+(Y9*$D9)+(Y10*$D10)+(Y11*$D11))/12</f>
        <v>32083.3333333333</v>
      </c>
      <c r="Z13" s="91" t="n">
        <f aca="false">((Z7*$D7)+(Z8*$D8)+(Z9*$D9)+(Z10*$D10)+(Z11*$D11))/12</f>
        <v>41250</v>
      </c>
      <c r="AA13" s="91" t="n">
        <f aca="false">((AA7*$D7)+(AA8*$D8)+(AA9*$D9)+(AA10*$D10)+(AA11*$D11))/12</f>
        <v>41250</v>
      </c>
      <c r="AB13" s="91" t="n">
        <f aca="false">((AB7*$D7)+(AB8*$D8)+(AB9*$D9)+(AB10*$D10)+(AB11*$D11))/12</f>
        <v>41250</v>
      </c>
      <c r="AC13" s="91" t="n">
        <f aca="false">((AC7*$D7)+(AC8*$D8)+(AC9*$D9)+(AC10*$D10)+(AC11*$D11))/12</f>
        <v>41250</v>
      </c>
      <c r="AD13" s="91" t="n">
        <f aca="false">((AD7*$D7)+(AD8*$D8)+(AD9*$D9)+(AD10*$D10)+(AD11*$D11))/12</f>
        <v>41250</v>
      </c>
      <c r="AE13" s="91" t="n">
        <f aca="false">((AE7*$D7)+(AE8*$D8)+(AE9*$D9)+(AE10*$D10)+(AE11*$D11))/12</f>
        <v>41250</v>
      </c>
      <c r="AF13" s="91" t="n">
        <f aca="false">((AF7*$D7)+(AF8*$D8)+(AF9*$D9)+(AF10*$D10)+(AF11*$D11))/12</f>
        <v>41250</v>
      </c>
      <c r="AG13" s="91" t="n">
        <f aca="false">((AG7*$D7)+(AG8*$D8)+(AG9*$D9)+(AG10*$D10)+(AG11*$D11))/12</f>
        <v>41250</v>
      </c>
      <c r="AH13" s="91" t="n">
        <f aca="false">((AH7*$D7)+(AH8*$D8)+(AH9*$D9)+(AH10*$D10)+(AH11*$D11))/12</f>
        <v>41250</v>
      </c>
      <c r="AI13" s="91" t="n">
        <f aca="false">((AI7*$D7)+(AI8*$D8)+(AI9*$D9)+(AI10*$D10)+(AI11*$D11))/12</f>
        <v>41250</v>
      </c>
      <c r="AJ13" s="91" t="n">
        <f aca="false">((AJ7*$D7)+(AJ8*$D8)+(AJ9*$D9)+(AJ10*$D10)+(AJ11*$D11))/12</f>
        <v>41250</v>
      </c>
      <c r="AK13" s="91" t="n">
        <f aca="false">((AK7*$D7)+(AK8*$D8)+(AK9*$D9)+(AK10*$D10)+(AK11*$D11))/12</f>
        <v>41250</v>
      </c>
      <c r="AL13" s="91" t="n">
        <f aca="false">((AL7*$D7)+(AL8*$D8)+(AL9*$D9)+(AL10*$D10)+(AL11*$D11))/12</f>
        <v>41250</v>
      </c>
      <c r="AM13" s="91" t="n">
        <f aca="false">((AM7*$D7)+(AM8*$D8)+(AM9*$D9)+(AM10*$D10)+(AM11*$D11))/12</f>
        <v>41250</v>
      </c>
      <c r="AN13" s="91" t="n">
        <f aca="false">((AN7*$D7)+(AN8*$D8)+(AN9*$D9)+(AN10*$D10)+(AN11*$D11))/12</f>
        <v>41250</v>
      </c>
      <c r="AO13" s="91" t="n">
        <f aca="false">((AO7*$D7)+(AO8*$D8)+(AO9*$D9)+(AO10*$D10)+(AO11*$D11))/12</f>
        <v>51250</v>
      </c>
      <c r="AP13" s="91" t="n">
        <f aca="false">((AP7*$D7)+(AP8*$D8)+(AP9*$D9)+(AP10*$D10)+(AP11*$D11))/12</f>
        <v>51250</v>
      </c>
      <c r="AQ13" s="91" t="n">
        <f aca="false">((AQ7*$D7)+(AQ8*$D8)+(AQ9*$D9)+(AQ10*$D10)+(AQ11*$D11))/12</f>
        <v>51250</v>
      </c>
      <c r="AR13" s="91" t="n">
        <f aca="false">((AR7*$D7)+(AR8*$D8)+(AR9*$D9)+(AR10*$D10)+(AR11*$D11))/12</f>
        <v>51250</v>
      </c>
      <c r="AS13" s="91" t="n">
        <f aca="false">((AS7*$D7)+(AS8*$D8)+(AS9*$D9)+(AS10*$D10)+(AS11*$D11))/12</f>
        <v>51250</v>
      </c>
      <c r="AT13" s="91" t="n">
        <f aca="false">((AT7*$D7)+(AT8*$D8)+(AT9*$D9)+(AT10*$D10)+(AT11*$D11))/12</f>
        <v>51250</v>
      </c>
      <c r="AU13" s="91" t="n">
        <f aca="false">((AU7*$D7)+(AU8*$D8)+(AU9*$D9)+(AU10*$D10)+(AU11*$D11))/12</f>
        <v>51250</v>
      </c>
      <c r="AV13" s="91" t="n">
        <f aca="false">((AV7*$D7)+(AV8*$D8)+(AV9*$D9)+(AV10*$D10)+(AV11*$D11))/12</f>
        <v>51250</v>
      </c>
      <c r="AW13" s="91" t="n">
        <f aca="false">((AW7*$D7)+(AW8*$D8)+(AW9*$D9)+(AW10*$D10)+(AW11*$D11))/12</f>
        <v>51250</v>
      </c>
      <c r="AX13" s="91" t="n">
        <f aca="false">((AX7*$D7)+(AX8*$D8)+(AX9*$D9)+(AX10*$D10)+(AX11*$D11))/12</f>
        <v>51250</v>
      </c>
      <c r="AY13" s="91" t="n">
        <f aca="false">((AY7*$D7)+(AY8*$D8)+(AY9*$D9)+(AY10*$D10)+(AY11*$D11))/12</f>
        <v>51250</v>
      </c>
      <c r="AZ13" s="91" t="n">
        <f aca="false">((AZ7*$D7)+(AZ8*$D8)+(AZ9*$D9)+(AZ10*$D10)+(AZ11*$D11))/12</f>
        <v>51250</v>
      </c>
      <c r="BA13" s="91" t="n">
        <f aca="false">((BA7*$D7)+(BA8*$D8)+(BA9*$D9)+(BA10*$D10)+(BA11*$D11))/12</f>
        <v>51250</v>
      </c>
      <c r="BB13" s="91" t="n">
        <f aca="false">((BB7*$D7)+(BB8*$D8)+(BB9*$D9)+(BB10*$D10)+(BB11*$D11))/12</f>
        <v>51250</v>
      </c>
      <c r="BC13" s="91" t="n">
        <f aca="false">((BC7*$D7)+(BC8*$D8)+(BC9*$D9)+(BC10*$D10)+(BC11*$D11))/12</f>
        <v>51250</v>
      </c>
      <c r="BD13" s="91" t="n">
        <f aca="false">((BD7*$D7)+(BD8*$D8)+(BD9*$D9)+(BD10*$D10)+(BD11*$D11))/12</f>
        <v>51250</v>
      </c>
      <c r="BE13" s="91" t="n">
        <f aca="false">((BE7*$D7)+(BE8*$D8)+(BE9*$D9)+(BE10*$D10)+(BE11*$D11))/12</f>
        <v>51250</v>
      </c>
      <c r="BF13" s="91" t="n">
        <f aca="false">((BF7*$D7)+(BF8*$D8)+(BF9*$D9)+(BF10*$D10)+(BF11*$D11))/12</f>
        <v>51250</v>
      </c>
      <c r="BG13" s="91" t="n">
        <f aca="false">((BG7*$D7)+(BG8*$D8)+(BG9*$D9)+(BG10*$D10)+(BG11*$D11))/12</f>
        <v>51250</v>
      </c>
      <c r="BH13" s="91" t="n">
        <f aca="false">((BH7*$D7)+(BH8*$D8)+(BH9*$D9)+(BH10*$D10)+(BH11*$D11))/12</f>
        <v>51250</v>
      </c>
      <c r="BI13" s="91" t="n">
        <f aca="false">((BI7*$D7)+(BI8*$D8)+(BI9*$D9)+(BI10*$D10)+(BI11*$D11))/12</f>
        <v>51250</v>
      </c>
      <c r="BJ13" s="91" t="n">
        <f aca="false">((BJ7*$D7)+(BJ8*$D8)+(BJ9*$D9)+(BJ10*$D10)+(BJ11*$D11))/12</f>
        <v>51250</v>
      </c>
      <c r="BK13" s="91" t="n">
        <f aca="false">((BK7*$D7)+(BK8*$D8)+(BK9*$D9)+(BK10*$D10)+(BK11*$D11))/12</f>
        <v>51250</v>
      </c>
      <c r="BL13" s="91" t="n">
        <f aca="false">((BL7*$D7)+(BL8*$D8)+(BL9*$D9)+(BL10*$D10)+(BL11*$D11))/12</f>
        <v>51250</v>
      </c>
      <c r="BM13" s="91" t="n">
        <f aca="false">((BM7*$D7)+(BM8*$D8)+(BM9*$D9)+(BM10*$D10)+(BM11*$D11))/12</f>
        <v>51250</v>
      </c>
      <c r="BN13" s="91" t="n">
        <f aca="false">((BN7*$D7)+(BN8*$D8)+(BN9*$D9)+(BN10*$D10)+(BN11*$D11))/12</f>
        <v>51250</v>
      </c>
      <c r="BO13" s="91" t="n">
        <f aca="false">((BO7*$D7)+(BO8*$D8)+(BO9*$D9)+(BO10*$D10)+(BO11*$D11))/12</f>
        <v>51250</v>
      </c>
      <c r="BP13" s="91" t="n">
        <f aca="false">((BP7*$D7)+(BP8*$D8)+(BP9*$D9)+(BP10*$D10)+(BP11*$D11))/12</f>
        <v>51250</v>
      </c>
      <c r="BQ13" s="91" t="n">
        <f aca="false">((BQ7*$D7)+(BQ8*$D8)+(BQ9*$D9)+(BQ10*$D10)+(BQ11*$D11))/12</f>
        <v>51250</v>
      </c>
      <c r="BR13" s="91" t="n">
        <f aca="false">((BR7*$D7)+(BR8*$D8)+(BR9*$D9)+(BR10*$D10)+(BR11*$D11))/12</f>
        <v>51250</v>
      </c>
      <c r="BS13" s="91" t="n">
        <f aca="false">((BS7*$D7)+(BS8*$D8)+(BS9*$D9)+(BS10*$D10)+(BS11*$D11))/12</f>
        <v>51250</v>
      </c>
      <c r="BT13" s="91" t="n">
        <f aca="false">((BT7*$D7)+(BT8*$D8)+(BT9*$D9)+(BT10*$D10)+(BT11*$D11))/12</f>
        <v>51250</v>
      </c>
      <c r="BU13" s="91" t="n">
        <f aca="false">((BU7*$D7)+(BU8*$D8)+(BU9*$D9)+(BU10*$D10)+(BU11*$D11))/12</f>
        <v>51250</v>
      </c>
      <c r="BV13" s="91" t="n">
        <f aca="false">((BV7*$D7)+(BV8*$D8)+(BV9*$D9)+(BV10*$D10)+(BV11*$D11))/12</f>
        <v>51250</v>
      </c>
      <c r="BW13" s="91" t="n">
        <f aca="false">((BW7*$D7)+(BW8*$D8)+(BW9*$D9)+(BW10*$D10)+(BW11*$D11))/12</f>
        <v>51250</v>
      </c>
      <c r="BX13" s="91" t="n">
        <f aca="false">((BX7*$D7)+(BX8*$D8)+(BX9*$D9)+(BX10*$D10)+(BX11*$D11))/12</f>
        <v>51250</v>
      </c>
      <c r="BY13" s="91" t="n">
        <f aca="false">((BY7*$D7)+(BY8*$D8)+(BY9*$D9)+(BY10*$D10)+(BY11*$D11))/12</f>
        <v>51250</v>
      </c>
    </row>
    <row r="14" s="91" customFormat="true" ht="17" hidden="false" customHeight="false" outlineLevel="0" collapsed="false">
      <c r="D14" s="92"/>
    </row>
    <row r="15" s="91" customFormat="true" ht="17" hidden="false" customHeight="false" outlineLevel="0" collapsed="false">
      <c r="B15" s="91" t="s">
        <v>253</v>
      </c>
      <c r="D15" s="92"/>
      <c r="F15" s="91" t="n">
        <f aca="false">SUM(F7:F11)</f>
        <v>2</v>
      </c>
      <c r="G15" s="91" t="n">
        <f aca="false">SUM(G7:G11)</f>
        <v>2</v>
      </c>
      <c r="H15" s="91" t="n">
        <f aca="false">SUM(H7:H11)</f>
        <v>2</v>
      </c>
      <c r="I15" s="91" t="n">
        <f aca="false">SUM(I7:I11)</f>
        <v>2</v>
      </c>
      <c r="J15" s="91" t="n">
        <f aca="false">SUM(J7:J11)</f>
        <v>2</v>
      </c>
      <c r="K15" s="91" t="n">
        <f aca="false">SUM(K7:K11)</f>
        <v>2</v>
      </c>
      <c r="L15" s="91" t="n">
        <f aca="false">SUM(L7:L11)</f>
        <v>2</v>
      </c>
      <c r="M15" s="91" t="n">
        <f aca="false">SUM(M7:M11)</f>
        <v>2</v>
      </c>
      <c r="N15" s="91" t="n">
        <f aca="false">SUM(N7:N11)</f>
        <v>3</v>
      </c>
      <c r="O15" s="91" t="n">
        <f aca="false">SUM(O7:O11)</f>
        <v>3</v>
      </c>
      <c r="P15" s="91" t="n">
        <f aca="false">SUM(P7:P11)</f>
        <v>3</v>
      </c>
      <c r="Q15" s="91" t="n">
        <f aca="false">SUM(Q7:Q11)</f>
        <v>3</v>
      </c>
      <c r="R15" s="91" t="n">
        <f aca="false">SUM(R7:R11)</f>
        <v>3</v>
      </c>
      <c r="S15" s="91" t="n">
        <f aca="false">SUM(S7:S11)</f>
        <v>3</v>
      </c>
      <c r="T15" s="91" t="n">
        <f aca="false">SUM(T7:T11)</f>
        <v>3</v>
      </c>
      <c r="U15" s="91" t="n">
        <f aca="false">SUM(U7:U11)</f>
        <v>3</v>
      </c>
      <c r="V15" s="91" t="n">
        <f aca="false">SUM(V7:V11)</f>
        <v>3</v>
      </c>
      <c r="W15" s="91" t="n">
        <f aca="false">SUM(W7:W11)</f>
        <v>3</v>
      </c>
      <c r="X15" s="91" t="n">
        <f aca="false">SUM(X7:X11)</f>
        <v>3</v>
      </c>
      <c r="Y15" s="91" t="n">
        <f aca="false">SUM(Y7:Y11)</f>
        <v>3</v>
      </c>
      <c r="Z15" s="91" t="n">
        <f aca="false">SUM(Z7:Z11)</f>
        <v>4</v>
      </c>
      <c r="AA15" s="91" t="n">
        <f aca="false">SUM(AA7:AA11)</f>
        <v>4</v>
      </c>
      <c r="AB15" s="91" t="n">
        <f aca="false">SUM(AB7:AB11)</f>
        <v>4</v>
      </c>
      <c r="AC15" s="91" t="n">
        <f aca="false">SUM(AC7:AC11)</f>
        <v>4</v>
      </c>
      <c r="AD15" s="91" t="n">
        <f aca="false">SUM(AD7:AD11)</f>
        <v>4</v>
      </c>
      <c r="AE15" s="91" t="n">
        <f aca="false">SUM(AE7:AE11)</f>
        <v>4</v>
      </c>
      <c r="AF15" s="91" t="n">
        <f aca="false">SUM(AF7:AF11)</f>
        <v>4</v>
      </c>
      <c r="AG15" s="91" t="n">
        <f aca="false">SUM(AG7:AG11)</f>
        <v>4</v>
      </c>
      <c r="AH15" s="91" t="n">
        <f aca="false">SUM(AH7:AH11)</f>
        <v>4</v>
      </c>
      <c r="AI15" s="91" t="n">
        <f aca="false">SUM(AI7:AI11)</f>
        <v>4</v>
      </c>
      <c r="AJ15" s="91" t="n">
        <f aca="false">SUM(AJ7:AJ11)</f>
        <v>4</v>
      </c>
      <c r="AK15" s="91" t="n">
        <f aca="false">SUM(AK7:AK11)</f>
        <v>4</v>
      </c>
      <c r="AL15" s="91" t="n">
        <f aca="false">SUM(AL7:AL11)</f>
        <v>4</v>
      </c>
      <c r="AM15" s="91" t="n">
        <f aca="false">SUM(AM7:AM11)</f>
        <v>4</v>
      </c>
      <c r="AN15" s="91" t="n">
        <f aca="false">SUM(AN7:AN11)</f>
        <v>4</v>
      </c>
      <c r="AO15" s="91" t="n">
        <f aca="false">SUM(AO7:AO11)</f>
        <v>5</v>
      </c>
      <c r="AP15" s="91" t="n">
        <f aca="false">SUM(AP7:AP11)</f>
        <v>5</v>
      </c>
      <c r="AQ15" s="91" t="n">
        <f aca="false">SUM(AQ7:AQ11)</f>
        <v>5</v>
      </c>
      <c r="AR15" s="91" t="n">
        <f aca="false">SUM(AR7:AR11)</f>
        <v>5</v>
      </c>
      <c r="AS15" s="91" t="n">
        <f aca="false">SUM(AS7:AS11)</f>
        <v>5</v>
      </c>
      <c r="AT15" s="91" t="n">
        <f aca="false">SUM(AT7:AT11)</f>
        <v>5</v>
      </c>
      <c r="AU15" s="91" t="n">
        <f aca="false">SUM(AU7:AU11)</f>
        <v>5</v>
      </c>
      <c r="AV15" s="91" t="n">
        <f aca="false">SUM(AV7:AV11)</f>
        <v>5</v>
      </c>
      <c r="AW15" s="91" t="n">
        <f aca="false">SUM(AW7:AW11)</f>
        <v>5</v>
      </c>
      <c r="AX15" s="91" t="n">
        <f aca="false">SUM(AX7:AX11)</f>
        <v>5</v>
      </c>
      <c r="AY15" s="91" t="n">
        <f aca="false">SUM(AY7:AY11)</f>
        <v>5</v>
      </c>
      <c r="AZ15" s="91" t="n">
        <f aca="false">SUM(AZ7:AZ11)</f>
        <v>5</v>
      </c>
      <c r="BA15" s="91" t="n">
        <f aca="false">SUM(BA7:BA11)</f>
        <v>5</v>
      </c>
      <c r="BB15" s="91" t="n">
        <f aca="false">SUM(BB7:BB11)</f>
        <v>5</v>
      </c>
      <c r="BC15" s="91" t="n">
        <f aca="false">SUM(BC7:BC11)</f>
        <v>5</v>
      </c>
      <c r="BD15" s="91" t="n">
        <f aca="false">SUM(BD7:BD11)</f>
        <v>5</v>
      </c>
      <c r="BE15" s="91" t="n">
        <f aca="false">SUM(BE7:BE11)</f>
        <v>5</v>
      </c>
      <c r="BF15" s="91" t="n">
        <f aca="false">SUM(BF7:BF11)</f>
        <v>5</v>
      </c>
      <c r="BG15" s="91" t="n">
        <f aca="false">SUM(BG7:BG11)</f>
        <v>5</v>
      </c>
      <c r="BH15" s="91" t="n">
        <f aca="false">SUM(BH7:BH11)</f>
        <v>5</v>
      </c>
      <c r="BI15" s="91" t="n">
        <f aca="false">SUM(BI7:BI11)</f>
        <v>5</v>
      </c>
      <c r="BJ15" s="91" t="n">
        <f aca="false">SUM(BJ7:BJ11)</f>
        <v>5</v>
      </c>
      <c r="BK15" s="91" t="n">
        <f aca="false">SUM(BK7:BK11)</f>
        <v>5</v>
      </c>
      <c r="BL15" s="91" t="n">
        <f aca="false">SUM(BL7:BL11)</f>
        <v>5</v>
      </c>
      <c r="BM15" s="91" t="n">
        <f aca="false">SUM(BM7:BM11)</f>
        <v>5</v>
      </c>
      <c r="BN15" s="91" t="n">
        <f aca="false">SUM(BN7:BN11)</f>
        <v>5</v>
      </c>
      <c r="BO15" s="91" t="n">
        <f aca="false">SUM(BO7:BO11)</f>
        <v>5</v>
      </c>
      <c r="BP15" s="91" t="n">
        <f aca="false">SUM(BP7:BP11)</f>
        <v>5</v>
      </c>
      <c r="BQ15" s="91" t="n">
        <f aca="false">SUM(BQ7:BQ11)</f>
        <v>5</v>
      </c>
      <c r="BR15" s="91" t="n">
        <f aca="false">SUM(BR7:BR11)</f>
        <v>5</v>
      </c>
      <c r="BS15" s="91" t="n">
        <f aca="false">SUM(BS7:BS11)</f>
        <v>5</v>
      </c>
      <c r="BT15" s="91" t="n">
        <f aca="false">SUM(BT7:BT11)</f>
        <v>5</v>
      </c>
      <c r="BU15" s="91" t="n">
        <f aca="false">SUM(BU7:BU11)</f>
        <v>5</v>
      </c>
      <c r="BV15" s="91" t="n">
        <f aca="false">SUM(BV7:BV11)</f>
        <v>5</v>
      </c>
      <c r="BW15" s="91" t="n">
        <f aca="false">SUM(BW7:BW11)</f>
        <v>5</v>
      </c>
      <c r="BX15" s="91" t="n">
        <f aca="false">SUM(BX7:BX11)</f>
        <v>5</v>
      </c>
      <c r="BY15" s="91" t="n">
        <f aca="false">SUM(BY7:BY11)</f>
        <v>5</v>
      </c>
    </row>
    <row r="16" s="91" customFormat="true" ht="17" hidden="false" customHeight="false" outlineLevel="0" collapsed="false">
      <c r="D16" s="92"/>
    </row>
    <row r="17" s="91" customFormat="true" ht="17" hidden="false" customHeight="false" outlineLevel="0" collapsed="false">
      <c r="B17" s="95" t="s">
        <v>254</v>
      </c>
      <c r="D17" s="92" t="s">
        <v>255</v>
      </c>
      <c r="F17" s="91" t="n">
        <f aca="false">'FINANCIAL MODEL'!G79*1000</f>
        <v>10000</v>
      </c>
      <c r="G17" s="91" t="n">
        <f aca="false">'FINANCIAL MODEL'!H79*1000</f>
        <v>10000</v>
      </c>
      <c r="H17" s="91" t="n">
        <f aca="false">'FINANCIAL MODEL'!I79*1000</f>
        <v>10000</v>
      </c>
      <c r="I17" s="91" t="n">
        <f aca="false">'FINANCIAL MODEL'!J79*1000</f>
        <v>10000</v>
      </c>
      <c r="J17" s="91" t="n">
        <f aca="false">'FINANCIAL MODEL'!K79*1000</f>
        <v>2200</v>
      </c>
      <c r="K17" s="91" t="n">
        <f aca="false">'FINANCIAL MODEL'!L79*1000</f>
        <v>2200</v>
      </c>
      <c r="L17" s="91" t="n">
        <f aca="false">'FINANCIAL MODEL'!M79*1000</f>
        <v>2200</v>
      </c>
      <c r="M17" s="91" t="n">
        <f aca="false">'FINANCIAL MODEL'!N79*1000</f>
        <v>2200</v>
      </c>
      <c r="N17" s="91" t="n">
        <f aca="false">'FINANCIAL MODEL'!O79*1000</f>
        <v>13100</v>
      </c>
      <c r="O17" s="91" t="n">
        <f aca="false">'FINANCIAL MODEL'!P79*1000</f>
        <v>14100</v>
      </c>
      <c r="P17" s="91" t="n">
        <f aca="false">'FINANCIAL MODEL'!Q79*1000</f>
        <v>14100</v>
      </c>
      <c r="Q17" s="91" t="n">
        <f aca="false">'FINANCIAL MODEL'!R79*1000</f>
        <v>14100</v>
      </c>
      <c r="R17" s="91" t="n">
        <f aca="false">'FINANCIAL MODEL'!S79*1000</f>
        <v>14100</v>
      </c>
      <c r="S17" s="91" t="n">
        <f aca="false">'FINANCIAL MODEL'!T79*1000</f>
        <v>14100</v>
      </c>
      <c r="T17" s="91" t="n">
        <f aca="false">'FINANCIAL MODEL'!U79*1000</f>
        <v>14100</v>
      </c>
      <c r="U17" s="91" t="n">
        <f aca="false">'FINANCIAL MODEL'!V79*1000</f>
        <v>14100</v>
      </c>
      <c r="V17" s="91" t="n">
        <f aca="false">'FINANCIAL MODEL'!W79*1000</f>
        <v>14100</v>
      </c>
      <c r="W17" s="91" t="n">
        <f aca="false">'FINANCIAL MODEL'!X79*1000</f>
        <v>14100</v>
      </c>
      <c r="X17" s="91" t="n">
        <f aca="false">'FINANCIAL MODEL'!Y79*1000</f>
        <v>14100</v>
      </c>
      <c r="Y17" s="91" t="n">
        <f aca="false">'FINANCIAL MODEL'!Z79*1000</f>
        <v>14100</v>
      </c>
      <c r="Z17" s="91" t="n">
        <f aca="false">'FINANCIAL MODEL'!AA79*1000</f>
        <v>14100</v>
      </c>
      <c r="AA17" s="91" t="n">
        <f aca="false">'FINANCIAL MODEL'!AB79*1000</f>
        <v>14100</v>
      </c>
      <c r="AB17" s="91" t="n">
        <f aca="false">'FINANCIAL MODEL'!AC79*1000</f>
        <v>14100</v>
      </c>
      <c r="AC17" s="91" t="n">
        <f aca="false">'FINANCIAL MODEL'!AD79*1000</f>
        <v>14100</v>
      </c>
      <c r="AD17" s="91" t="n">
        <f aca="false">'FINANCIAL MODEL'!AE79*1000</f>
        <v>14100</v>
      </c>
      <c r="AE17" s="91" t="n">
        <f aca="false">'FINANCIAL MODEL'!AF79*1000</f>
        <v>14100</v>
      </c>
      <c r="AF17" s="91" t="n">
        <f aca="false">'FINANCIAL MODEL'!AG79*1000</f>
        <v>14100</v>
      </c>
      <c r="AG17" s="91" t="n">
        <f aca="false">'FINANCIAL MODEL'!AH79*1000</f>
        <v>14100</v>
      </c>
      <c r="AH17" s="91" t="n">
        <f aca="false">'FINANCIAL MODEL'!AI79*1000</f>
        <v>14100</v>
      </c>
      <c r="AI17" s="91" t="n">
        <f aca="false">'FINANCIAL MODEL'!AJ79*1000</f>
        <v>15100</v>
      </c>
      <c r="AJ17" s="91" t="n">
        <f aca="false">'FINANCIAL MODEL'!AK79*1000</f>
        <v>15100</v>
      </c>
      <c r="AK17" s="91" t="n">
        <f aca="false">'FINANCIAL MODEL'!AL79*1000</f>
        <v>15100</v>
      </c>
      <c r="AL17" s="91" t="n">
        <f aca="false">'FINANCIAL MODEL'!AM79*1000</f>
        <v>15100</v>
      </c>
      <c r="AM17" s="91" t="n">
        <f aca="false">'FINANCIAL MODEL'!AN79*1000</f>
        <v>15100</v>
      </c>
      <c r="AN17" s="91" t="n">
        <f aca="false">'FINANCIAL MODEL'!AO79*1000</f>
        <v>15100</v>
      </c>
      <c r="AO17" s="91" t="n">
        <f aca="false">'FINANCIAL MODEL'!AP79*1000</f>
        <v>15100</v>
      </c>
      <c r="AP17" s="91" t="n">
        <f aca="false">'FINANCIAL MODEL'!AQ79*1000</f>
        <v>15100</v>
      </c>
      <c r="AQ17" s="91" t="n">
        <f aca="false">'FINANCIAL MODEL'!AR79*1000</f>
        <v>15100</v>
      </c>
      <c r="AR17" s="91" t="n">
        <f aca="false">'FINANCIAL MODEL'!AS79*1000</f>
        <v>15100</v>
      </c>
      <c r="AS17" s="91" t="n">
        <f aca="false">'FINANCIAL MODEL'!AT79*1000</f>
        <v>15100</v>
      </c>
      <c r="AT17" s="91" t="n">
        <f aca="false">'FINANCIAL MODEL'!AU79*1000</f>
        <v>15100</v>
      </c>
      <c r="AU17" s="91" t="n">
        <f aca="false">'FINANCIAL MODEL'!AV79*1000</f>
        <v>15100</v>
      </c>
      <c r="AV17" s="91" t="n">
        <f aca="false">'FINANCIAL MODEL'!AW79*1000</f>
        <v>15100</v>
      </c>
      <c r="AW17" s="91" t="n">
        <f aca="false">'FINANCIAL MODEL'!AX79*1000</f>
        <v>15100</v>
      </c>
      <c r="AX17" s="91" t="n">
        <f aca="false">'FINANCIAL MODEL'!AY79*1000</f>
        <v>15100</v>
      </c>
      <c r="AY17" s="91" t="n">
        <f aca="false">'FINANCIAL MODEL'!AZ79*1000</f>
        <v>15100</v>
      </c>
      <c r="AZ17" s="91" t="n">
        <f aca="false">'FINANCIAL MODEL'!BA79*1000</f>
        <v>15100</v>
      </c>
      <c r="BA17" s="91" t="n">
        <f aca="false">'FINANCIAL MODEL'!BB79*1000</f>
        <v>15100</v>
      </c>
      <c r="BB17" s="91" t="n">
        <f aca="false">'FINANCIAL MODEL'!BC79*1000</f>
        <v>15100</v>
      </c>
      <c r="BC17" s="91" t="n">
        <f aca="false">'FINANCIAL MODEL'!BD79*1000</f>
        <v>15100</v>
      </c>
      <c r="BD17" s="91" t="n">
        <f aca="false">'FINANCIAL MODEL'!BE79*1000</f>
        <v>15100</v>
      </c>
      <c r="BE17" s="91" t="n">
        <f aca="false">'FINANCIAL MODEL'!BF79*1000</f>
        <v>15100</v>
      </c>
      <c r="BF17" s="91" t="n">
        <f aca="false">'FINANCIAL MODEL'!BG79*1000</f>
        <v>15100</v>
      </c>
      <c r="BG17" s="91" t="n">
        <f aca="false">'FINANCIAL MODEL'!BH79*1000</f>
        <v>15100</v>
      </c>
      <c r="BH17" s="91" t="n">
        <f aca="false">'FINANCIAL MODEL'!BI79*1000</f>
        <v>15100</v>
      </c>
      <c r="BI17" s="91" t="n">
        <f aca="false">'FINANCIAL MODEL'!BJ79*1000</f>
        <v>15100</v>
      </c>
      <c r="BJ17" s="91" t="n">
        <f aca="false">'FINANCIAL MODEL'!BK79*1000</f>
        <v>15100</v>
      </c>
      <c r="BK17" s="91" t="n">
        <f aca="false">'FINANCIAL MODEL'!BL79*1000</f>
        <v>15100</v>
      </c>
      <c r="BL17" s="91" t="n">
        <f aca="false">'FINANCIAL MODEL'!BM79*1000</f>
        <v>15100</v>
      </c>
      <c r="BM17" s="91" t="n">
        <f aca="false">'FINANCIAL MODEL'!BN79*1000</f>
        <v>15100</v>
      </c>
      <c r="BN17" s="91" t="n">
        <f aca="false">'FINANCIAL MODEL'!BO79*1000</f>
        <v>15100</v>
      </c>
      <c r="BO17" s="91" t="n">
        <f aca="false">'FINANCIAL MODEL'!BP79*1000</f>
        <v>15100</v>
      </c>
      <c r="BP17" s="91" t="n">
        <f aca="false">'FINANCIAL MODEL'!BQ79*1000</f>
        <v>15100</v>
      </c>
      <c r="BQ17" s="91" t="n">
        <f aca="false">'FINANCIAL MODEL'!BR79*1000</f>
        <v>15100</v>
      </c>
      <c r="BR17" s="91" t="n">
        <f aca="false">'FINANCIAL MODEL'!BS79*1000</f>
        <v>15100</v>
      </c>
      <c r="BS17" s="91" t="n">
        <f aca="false">'FINANCIAL MODEL'!BT79*1000</f>
        <v>15100</v>
      </c>
      <c r="BT17" s="91" t="n">
        <f aca="false">'FINANCIAL MODEL'!BU79*1000</f>
        <v>15100</v>
      </c>
      <c r="BU17" s="91" t="n">
        <f aca="false">'FINANCIAL MODEL'!BV79*1000</f>
        <v>15100</v>
      </c>
      <c r="BV17" s="91" t="n">
        <f aca="false">'FINANCIAL MODEL'!BW79*1000</f>
        <v>15100</v>
      </c>
      <c r="BW17" s="91" t="n">
        <f aca="false">'FINANCIAL MODEL'!BX79*1000</f>
        <v>15100</v>
      </c>
      <c r="BX17" s="91" t="n">
        <f aca="false">'FINANCIAL MODEL'!BY79*1000</f>
        <v>15100</v>
      </c>
      <c r="BY17" s="91" t="n">
        <f aca="false">'FINANCIAL MODEL'!BZ79*1000</f>
        <v>15100</v>
      </c>
    </row>
    <row r="18" s="91" customFormat="true" ht="17" hidden="false" customHeight="false" outlineLevel="0" collapsed="false">
      <c r="B18" s="91" t="s">
        <v>256</v>
      </c>
      <c r="D18" s="92" t="n">
        <v>95000</v>
      </c>
      <c r="E18" s="91" t="s">
        <v>247</v>
      </c>
      <c r="F18" s="91" t="n">
        <f aca="false">'FINANCIAL MODEL'!G102</f>
        <v>0</v>
      </c>
      <c r="G18" s="91" t="n">
        <f aca="false">'FINANCIAL MODEL'!H102</f>
        <v>0</v>
      </c>
      <c r="H18" s="91" t="n">
        <f aca="false">'FINANCIAL MODEL'!I102</f>
        <v>0</v>
      </c>
      <c r="I18" s="91" t="n">
        <f aca="false">'FINANCIAL MODEL'!J102</f>
        <v>0</v>
      </c>
      <c r="J18" s="91" t="n">
        <f aca="false">'FINANCIAL MODEL'!K102</f>
        <v>0</v>
      </c>
      <c r="K18" s="91" t="n">
        <f aca="false">'FINANCIAL MODEL'!L102</f>
        <v>0</v>
      </c>
      <c r="L18" s="91" t="n">
        <f aca="false">'FINANCIAL MODEL'!M102</f>
        <v>0</v>
      </c>
      <c r="M18" s="91" t="n">
        <f aca="false">'FINANCIAL MODEL'!N102</f>
        <v>0</v>
      </c>
      <c r="N18" s="91" t="n">
        <f aca="false">'FINANCIAL MODEL'!O102</f>
        <v>1</v>
      </c>
      <c r="O18" s="91" t="n">
        <f aca="false">'FINANCIAL MODEL'!P102</f>
        <v>1</v>
      </c>
      <c r="P18" s="91" t="n">
        <f aca="false">'FINANCIAL MODEL'!Q102</f>
        <v>1</v>
      </c>
      <c r="Q18" s="91" t="n">
        <f aca="false">'FINANCIAL MODEL'!R102</f>
        <v>1</v>
      </c>
      <c r="R18" s="91" t="n">
        <f aca="false">'FINANCIAL MODEL'!S102</f>
        <v>1</v>
      </c>
      <c r="S18" s="91" t="n">
        <f aca="false">'FINANCIAL MODEL'!T102</f>
        <v>1</v>
      </c>
      <c r="T18" s="91" t="n">
        <f aca="false">'FINANCIAL MODEL'!U102</f>
        <v>1</v>
      </c>
      <c r="U18" s="91" t="n">
        <f aca="false">'FINANCIAL MODEL'!V102</f>
        <v>1</v>
      </c>
      <c r="V18" s="91" t="n">
        <f aca="false">'FINANCIAL MODEL'!W102</f>
        <v>1</v>
      </c>
      <c r="W18" s="91" t="n">
        <f aca="false">'FINANCIAL MODEL'!X102</f>
        <v>1</v>
      </c>
      <c r="X18" s="91" t="n">
        <f aca="false">'FINANCIAL MODEL'!Y102</f>
        <v>1</v>
      </c>
      <c r="Y18" s="91" t="n">
        <f aca="false">'FINANCIAL MODEL'!Z102</f>
        <v>1</v>
      </c>
      <c r="Z18" s="91" t="n">
        <f aca="false">'FINANCIAL MODEL'!AA102</f>
        <v>1</v>
      </c>
      <c r="AA18" s="91" t="n">
        <f aca="false">'FINANCIAL MODEL'!AB102</f>
        <v>1</v>
      </c>
      <c r="AB18" s="91" t="n">
        <f aca="false">'FINANCIAL MODEL'!AC102</f>
        <v>1</v>
      </c>
      <c r="AC18" s="91" t="n">
        <f aca="false">'FINANCIAL MODEL'!AD102</f>
        <v>1</v>
      </c>
      <c r="AD18" s="91" t="n">
        <f aca="false">'FINANCIAL MODEL'!AE102</f>
        <v>1</v>
      </c>
      <c r="AE18" s="91" t="n">
        <f aca="false">'FINANCIAL MODEL'!AF102</f>
        <v>1</v>
      </c>
      <c r="AF18" s="91" t="n">
        <f aca="false">'FINANCIAL MODEL'!AG102</f>
        <v>1</v>
      </c>
      <c r="AG18" s="91" t="n">
        <f aca="false">'FINANCIAL MODEL'!AH102</f>
        <v>1</v>
      </c>
      <c r="AH18" s="91" t="n">
        <f aca="false">'FINANCIAL MODEL'!AI102</f>
        <v>1</v>
      </c>
      <c r="AI18" s="91" t="n">
        <f aca="false">'FINANCIAL MODEL'!AJ102</f>
        <v>1</v>
      </c>
      <c r="AJ18" s="91" t="n">
        <f aca="false">'FINANCIAL MODEL'!AK102</f>
        <v>1</v>
      </c>
      <c r="AK18" s="91" t="n">
        <f aca="false">'FINANCIAL MODEL'!AL102</f>
        <v>1</v>
      </c>
      <c r="AL18" s="91" t="n">
        <f aca="false">'FINANCIAL MODEL'!AM102</f>
        <v>1</v>
      </c>
      <c r="AM18" s="91" t="n">
        <f aca="false">'FINANCIAL MODEL'!AN102</f>
        <v>1</v>
      </c>
      <c r="AN18" s="91" t="n">
        <f aca="false">'FINANCIAL MODEL'!AO102</f>
        <v>1</v>
      </c>
      <c r="AO18" s="91" t="n">
        <f aca="false">'FINANCIAL MODEL'!AP102</f>
        <v>1</v>
      </c>
      <c r="AP18" s="91" t="n">
        <f aca="false">'FINANCIAL MODEL'!AQ102</f>
        <v>1</v>
      </c>
      <c r="AQ18" s="91" t="n">
        <f aca="false">'FINANCIAL MODEL'!AR102</f>
        <v>1</v>
      </c>
      <c r="AR18" s="91" t="n">
        <f aca="false">'FINANCIAL MODEL'!AS102</f>
        <v>1</v>
      </c>
      <c r="AS18" s="91" t="n">
        <f aca="false">'FINANCIAL MODEL'!AT102</f>
        <v>1</v>
      </c>
      <c r="AT18" s="91" t="n">
        <f aca="false">'FINANCIAL MODEL'!AU102</f>
        <v>1</v>
      </c>
      <c r="AU18" s="91" t="n">
        <f aca="false">'FINANCIAL MODEL'!AV102</f>
        <v>1</v>
      </c>
      <c r="AV18" s="91" t="n">
        <f aca="false">'FINANCIAL MODEL'!AW102</f>
        <v>1</v>
      </c>
      <c r="AW18" s="91" t="n">
        <f aca="false">'FINANCIAL MODEL'!AX102</f>
        <v>1</v>
      </c>
      <c r="AX18" s="91" t="n">
        <f aca="false">'FINANCIAL MODEL'!AY102</f>
        <v>1</v>
      </c>
      <c r="AY18" s="91" t="n">
        <f aca="false">'FINANCIAL MODEL'!AZ102</f>
        <v>1</v>
      </c>
      <c r="AZ18" s="91" t="n">
        <f aca="false">'FINANCIAL MODEL'!BA102</f>
        <v>1</v>
      </c>
      <c r="BA18" s="91" t="n">
        <f aca="false">'FINANCIAL MODEL'!BB102</f>
        <v>1</v>
      </c>
      <c r="BB18" s="91" t="n">
        <f aca="false">'FINANCIAL MODEL'!BC102</f>
        <v>1</v>
      </c>
      <c r="BC18" s="91" t="n">
        <f aca="false">'FINANCIAL MODEL'!BD102</f>
        <v>1</v>
      </c>
      <c r="BD18" s="91" t="n">
        <f aca="false">'FINANCIAL MODEL'!BE102</f>
        <v>1</v>
      </c>
      <c r="BE18" s="91" t="n">
        <f aca="false">'FINANCIAL MODEL'!BF102</f>
        <v>1</v>
      </c>
      <c r="BF18" s="91" t="n">
        <f aca="false">'FINANCIAL MODEL'!BG102</f>
        <v>1</v>
      </c>
      <c r="BG18" s="91" t="n">
        <f aca="false">'FINANCIAL MODEL'!BH102</f>
        <v>1</v>
      </c>
      <c r="BH18" s="91" t="n">
        <f aca="false">'FINANCIAL MODEL'!BI102</f>
        <v>1</v>
      </c>
      <c r="BI18" s="91" t="n">
        <f aca="false">'FINANCIAL MODEL'!BJ102</f>
        <v>1</v>
      </c>
      <c r="BJ18" s="91" t="n">
        <f aca="false">'FINANCIAL MODEL'!BK102</f>
        <v>1</v>
      </c>
      <c r="BK18" s="91" t="n">
        <f aca="false">'FINANCIAL MODEL'!BL102</f>
        <v>1</v>
      </c>
      <c r="BL18" s="91" t="n">
        <f aca="false">'FINANCIAL MODEL'!BM102</f>
        <v>1</v>
      </c>
      <c r="BM18" s="91" t="n">
        <f aca="false">'FINANCIAL MODEL'!BN102</f>
        <v>1</v>
      </c>
      <c r="BN18" s="91" t="n">
        <f aca="false">'FINANCIAL MODEL'!BO102</f>
        <v>1</v>
      </c>
      <c r="BO18" s="91" t="n">
        <f aca="false">'FINANCIAL MODEL'!BP102</f>
        <v>1</v>
      </c>
      <c r="BP18" s="91" t="n">
        <f aca="false">'FINANCIAL MODEL'!BQ102</f>
        <v>1</v>
      </c>
      <c r="BQ18" s="91" t="n">
        <f aca="false">'FINANCIAL MODEL'!BR102</f>
        <v>1</v>
      </c>
      <c r="BR18" s="91" t="n">
        <f aca="false">'FINANCIAL MODEL'!BS102</f>
        <v>1</v>
      </c>
      <c r="BS18" s="91" t="n">
        <f aca="false">'FINANCIAL MODEL'!BT102</f>
        <v>1</v>
      </c>
      <c r="BT18" s="91" t="n">
        <f aca="false">'FINANCIAL MODEL'!BU102</f>
        <v>1</v>
      </c>
      <c r="BU18" s="91" t="n">
        <f aca="false">'FINANCIAL MODEL'!BV102</f>
        <v>1</v>
      </c>
      <c r="BV18" s="91" t="n">
        <f aca="false">'FINANCIAL MODEL'!BW102</f>
        <v>1</v>
      </c>
      <c r="BW18" s="91" t="n">
        <f aca="false">'FINANCIAL MODEL'!BX102</f>
        <v>1</v>
      </c>
      <c r="BX18" s="91" t="n">
        <f aca="false">'FINANCIAL MODEL'!BY102</f>
        <v>1</v>
      </c>
      <c r="BY18" s="91" t="n">
        <f aca="false">'FINANCIAL MODEL'!BZ102</f>
        <v>1</v>
      </c>
    </row>
    <row r="19" s="91" customFormat="true" ht="17" hidden="false" customHeight="false" outlineLevel="0" collapsed="false">
      <c r="B19" s="91" t="s">
        <v>257</v>
      </c>
      <c r="D19" s="92" t="n">
        <v>120000</v>
      </c>
      <c r="E19" s="91" t="s">
        <v>247</v>
      </c>
      <c r="F19" s="91" t="n">
        <f aca="false">ROUNDDOWN(F18/$D23,0)</f>
        <v>0</v>
      </c>
      <c r="G19" s="91" t="n">
        <f aca="false">ROUNDDOWN(G18/$D23,0)</f>
        <v>0</v>
      </c>
      <c r="H19" s="91" t="n">
        <f aca="false">ROUNDDOWN(H18/$D23,0)</f>
        <v>0</v>
      </c>
      <c r="I19" s="91" t="n">
        <f aca="false">ROUNDDOWN(I18/$D23,0)</f>
        <v>0</v>
      </c>
      <c r="J19" s="91" t="n">
        <f aca="false">ROUNDDOWN(J18/$D23,0)</f>
        <v>0</v>
      </c>
      <c r="K19" s="91" t="n">
        <f aca="false">ROUNDDOWN(K18/$D23,0)</f>
        <v>0</v>
      </c>
      <c r="L19" s="91" t="n">
        <f aca="false">ROUNDDOWN(L18/$D23,0)</f>
        <v>0</v>
      </c>
      <c r="M19" s="91" t="n">
        <f aca="false">ROUNDDOWN(M18/$D23,0)</f>
        <v>0</v>
      </c>
      <c r="N19" s="91" t="n">
        <f aca="false">ROUNDDOWN(N18/$D23,0)</f>
        <v>0</v>
      </c>
      <c r="O19" s="91" t="n">
        <f aca="false">ROUNDDOWN(O18/$D23,0)</f>
        <v>0</v>
      </c>
      <c r="P19" s="91" t="n">
        <f aca="false">ROUNDDOWN(P18/$D23,0)</f>
        <v>0</v>
      </c>
      <c r="Q19" s="91" t="n">
        <f aca="false">ROUNDDOWN(Q18/$D23,0)</f>
        <v>0</v>
      </c>
      <c r="R19" s="91" t="n">
        <f aca="false">ROUNDDOWN(R18/$D23,0)</f>
        <v>0</v>
      </c>
      <c r="S19" s="91" t="n">
        <f aca="false">ROUNDDOWN(S18/$D23,0)</f>
        <v>0</v>
      </c>
      <c r="T19" s="91" t="n">
        <f aca="false">ROUNDDOWN(T18/$D23,0)</f>
        <v>0</v>
      </c>
      <c r="U19" s="91" t="n">
        <f aca="false">ROUNDDOWN(U18/$D23,0)</f>
        <v>0</v>
      </c>
      <c r="V19" s="91" t="n">
        <f aca="false">ROUNDDOWN(V18/$D23,0)</f>
        <v>0</v>
      </c>
      <c r="W19" s="91" t="n">
        <f aca="false">ROUNDDOWN(W18/$D23,0)</f>
        <v>0</v>
      </c>
      <c r="X19" s="91" t="n">
        <f aca="false">ROUNDDOWN(X18/$D23,0)</f>
        <v>0</v>
      </c>
      <c r="Y19" s="91" t="n">
        <f aca="false">ROUNDDOWN(Y18/$D23,0)</f>
        <v>0</v>
      </c>
      <c r="Z19" s="91" t="n">
        <f aca="false">ROUNDDOWN(Z18/$D23,0)</f>
        <v>0</v>
      </c>
      <c r="AA19" s="91" t="n">
        <f aca="false">ROUNDDOWN(AA18/$D23,0)</f>
        <v>0</v>
      </c>
      <c r="AB19" s="91" t="n">
        <f aca="false">ROUNDDOWN(AB18/$D23,0)</f>
        <v>0</v>
      </c>
      <c r="AC19" s="91" t="n">
        <f aca="false">ROUNDDOWN(AC18/$D23,0)</f>
        <v>0</v>
      </c>
      <c r="AD19" s="91" t="n">
        <f aca="false">ROUNDDOWN(AD18/$D23,0)</f>
        <v>0</v>
      </c>
      <c r="AE19" s="91" t="n">
        <f aca="false">ROUNDDOWN(AE18/$D23,0)</f>
        <v>0</v>
      </c>
      <c r="AF19" s="91" t="n">
        <f aca="false">ROUNDDOWN(AF18/$D23,0)</f>
        <v>0</v>
      </c>
      <c r="AG19" s="91" t="n">
        <f aca="false">ROUNDDOWN(AG18/$D23,0)</f>
        <v>0</v>
      </c>
      <c r="AH19" s="91" t="n">
        <f aca="false">ROUNDDOWN(AH18/$D23,0)</f>
        <v>0</v>
      </c>
      <c r="AI19" s="91" t="n">
        <f aca="false">ROUNDDOWN(AI18/$D23,0)</f>
        <v>0</v>
      </c>
      <c r="AJ19" s="91" t="n">
        <f aca="false">ROUNDDOWN(AJ18/$D23,0)</f>
        <v>0</v>
      </c>
      <c r="AK19" s="91" t="n">
        <f aca="false">ROUNDDOWN(AK18/$D23,0)</f>
        <v>0</v>
      </c>
      <c r="AL19" s="91" t="n">
        <f aca="false">ROUNDDOWN(AL18/$D23,0)</f>
        <v>0</v>
      </c>
      <c r="AM19" s="91" t="n">
        <f aca="false">ROUNDDOWN(AM18/$D23,0)</f>
        <v>0</v>
      </c>
      <c r="AN19" s="91" t="n">
        <f aca="false">ROUNDDOWN(AN18/$D23,0)</f>
        <v>0</v>
      </c>
      <c r="AO19" s="91" t="n">
        <f aca="false">ROUNDDOWN(AO18/$D23,0)</f>
        <v>0</v>
      </c>
      <c r="AP19" s="91" t="n">
        <f aca="false">ROUNDDOWN(AP18/$D23,0)</f>
        <v>0</v>
      </c>
      <c r="AQ19" s="91" t="n">
        <f aca="false">ROUNDDOWN(AQ18/$D23,0)</f>
        <v>0</v>
      </c>
      <c r="AR19" s="91" t="n">
        <f aca="false">ROUNDDOWN(AR18/$D23,0)</f>
        <v>0</v>
      </c>
      <c r="AS19" s="91" t="n">
        <f aca="false">ROUNDDOWN(AS18/$D23,0)</f>
        <v>0</v>
      </c>
      <c r="AT19" s="91" t="n">
        <f aca="false">ROUNDDOWN(AT18/$D23,0)</f>
        <v>0</v>
      </c>
      <c r="AU19" s="91" t="n">
        <f aca="false">ROUNDDOWN(AU18/$D23,0)</f>
        <v>0</v>
      </c>
      <c r="AV19" s="91" t="n">
        <f aca="false">ROUNDDOWN(AV18/$D23,0)</f>
        <v>0</v>
      </c>
      <c r="AW19" s="91" t="n">
        <f aca="false">ROUNDDOWN(AW18/$D23,0)</f>
        <v>0</v>
      </c>
      <c r="AX19" s="91" t="n">
        <f aca="false">ROUNDDOWN(AX18/$D23,0)</f>
        <v>0</v>
      </c>
      <c r="AY19" s="91" t="n">
        <f aca="false">ROUNDDOWN(AY18/$D23,0)</f>
        <v>0</v>
      </c>
      <c r="AZ19" s="91" t="n">
        <f aca="false">ROUNDDOWN(AZ18/$D23,0)</f>
        <v>0</v>
      </c>
      <c r="BA19" s="91" t="n">
        <f aca="false">ROUNDDOWN(BA18/$D23,0)</f>
        <v>0</v>
      </c>
      <c r="BB19" s="91" t="n">
        <f aca="false">ROUNDDOWN(BB18/$D23,0)</f>
        <v>0</v>
      </c>
      <c r="BC19" s="91" t="n">
        <f aca="false">ROUNDDOWN(BC18/$D23,0)</f>
        <v>0</v>
      </c>
      <c r="BD19" s="91" t="n">
        <f aca="false">ROUNDDOWN(BD18/$D23,0)</f>
        <v>0</v>
      </c>
      <c r="BE19" s="91" t="n">
        <f aca="false">ROUNDDOWN(BE18/$D23,0)</f>
        <v>0</v>
      </c>
      <c r="BF19" s="91" t="n">
        <f aca="false">ROUNDDOWN(BF18/$D23,0)</f>
        <v>0</v>
      </c>
      <c r="BG19" s="91" t="n">
        <f aca="false">ROUNDDOWN(BG18/$D23,0)</f>
        <v>0</v>
      </c>
      <c r="BH19" s="91" t="n">
        <f aca="false">ROUNDDOWN(BH18/$D23,0)</f>
        <v>0</v>
      </c>
      <c r="BI19" s="91" t="n">
        <f aca="false">ROUNDDOWN(BI18/$D23,0)</f>
        <v>0</v>
      </c>
      <c r="BJ19" s="91" t="n">
        <f aca="false">ROUNDDOWN(BJ18/$D23,0)</f>
        <v>0</v>
      </c>
      <c r="BK19" s="91" t="n">
        <f aca="false">ROUNDDOWN(BK18/$D23,0)</f>
        <v>0</v>
      </c>
      <c r="BL19" s="91" t="n">
        <f aca="false">ROUNDDOWN(BL18/$D23,0)</f>
        <v>0</v>
      </c>
      <c r="BM19" s="91" t="n">
        <f aca="false">ROUNDDOWN(BM18/$D23,0)</f>
        <v>0</v>
      </c>
      <c r="BN19" s="91" t="n">
        <f aca="false">ROUNDDOWN(BN18/$D23,0)</f>
        <v>0</v>
      </c>
      <c r="BO19" s="91" t="n">
        <f aca="false">ROUNDDOWN(BO18/$D23,0)</f>
        <v>0</v>
      </c>
      <c r="BP19" s="91" t="n">
        <f aca="false">ROUNDDOWN(BP18/$D23,0)</f>
        <v>0</v>
      </c>
      <c r="BQ19" s="91" t="n">
        <f aca="false">ROUNDDOWN(BQ18/$D23,0)</f>
        <v>0</v>
      </c>
      <c r="BR19" s="91" t="n">
        <f aca="false">ROUNDDOWN(BR18/$D23,0)</f>
        <v>0</v>
      </c>
      <c r="BS19" s="91" t="n">
        <f aca="false">ROUNDDOWN(BS18/$D23,0)</f>
        <v>0</v>
      </c>
      <c r="BT19" s="91" t="n">
        <f aca="false">ROUNDDOWN(BT18/$D23,0)</f>
        <v>0</v>
      </c>
      <c r="BU19" s="91" t="n">
        <f aca="false">ROUNDDOWN(BU18/$D23,0)</f>
        <v>0</v>
      </c>
      <c r="BV19" s="91" t="n">
        <f aca="false">ROUNDDOWN(BV18/$D23,0)</f>
        <v>0</v>
      </c>
      <c r="BW19" s="91" t="n">
        <f aca="false">ROUNDDOWN(BW18/$D23,0)</f>
        <v>0</v>
      </c>
      <c r="BX19" s="91" t="n">
        <f aca="false">ROUNDDOWN(BX18/$D23,0)</f>
        <v>0</v>
      </c>
      <c r="BY19" s="91" t="n">
        <f aca="false">ROUNDDOWN(BY18/$D23,0)</f>
        <v>0</v>
      </c>
    </row>
    <row r="20" s="91" customFormat="true" ht="17" hidden="false" customHeight="false" outlineLevel="0" collapsed="false">
      <c r="B20" s="91" t="s">
        <v>258</v>
      </c>
      <c r="D20" s="92" t="n">
        <v>75000</v>
      </c>
      <c r="E20" s="91" t="s">
        <v>247</v>
      </c>
      <c r="F20" s="91" t="n">
        <f aca="false">ROUNDDOWN(F18/$D23,0)</f>
        <v>0</v>
      </c>
      <c r="G20" s="91" t="n">
        <f aca="false">ROUNDDOWN(G18/$D23,0)</f>
        <v>0</v>
      </c>
      <c r="H20" s="91" t="n">
        <f aca="false">ROUNDDOWN(H18/$D23,0)</f>
        <v>0</v>
      </c>
      <c r="I20" s="91" t="n">
        <f aca="false">ROUNDDOWN(I18/$D23,0)</f>
        <v>0</v>
      </c>
      <c r="J20" s="91" t="n">
        <f aca="false">ROUNDDOWN(J18/$D23,0)</f>
        <v>0</v>
      </c>
      <c r="K20" s="91" t="n">
        <f aca="false">ROUNDDOWN(K18/$D23,0)</f>
        <v>0</v>
      </c>
      <c r="L20" s="91" t="n">
        <f aca="false">ROUNDDOWN(L18/$D23,0)</f>
        <v>0</v>
      </c>
      <c r="M20" s="91" t="n">
        <f aca="false">ROUNDDOWN(M18/$D23,0)</f>
        <v>0</v>
      </c>
      <c r="N20" s="91" t="n">
        <f aca="false">ROUNDDOWN(N18/$D23,0)</f>
        <v>0</v>
      </c>
      <c r="O20" s="91" t="n">
        <f aca="false">ROUNDDOWN(O18/$D23,0)</f>
        <v>0</v>
      </c>
      <c r="P20" s="91" t="n">
        <f aca="false">ROUNDDOWN(P18/$D23,0)</f>
        <v>0</v>
      </c>
      <c r="Q20" s="91" t="n">
        <f aca="false">ROUNDDOWN(Q18/$D23,0)</f>
        <v>0</v>
      </c>
      <c r="R20" s="91" t="n">
        <f aca="false">ROUNDDOWN(R18/$D23,0)</f>
        <v>0</v>
      </c>
      <c r="S20" s="91" t="n">
        <f aca="false">ROUNDDOWN(S18/$D23,0)</f>
        <v>0</v>
      </c>
      <c r="T20" s="91" t="n">
        <f aca="false">ROUNDDOWN(T18/$D23,0)</f>
        <v>0</v>
      </c>
      <c r="U20" s="91" t="n">
        <f aca="false">ROUNDDOWN(U18/$D23,0)</f>
        <v>0</v>
      </c>
      <c r="V20" s="91" t="n">
        <f aca="false">ROUNDDOWN(V18/$D23,0)</f>
        <v>0</v>
      </c>
      <c r="W20" s="91" t="n">
        <f aca="false">ROUNDDOWN(W18/$D23,0)</f>
        <v>0</v>
      </c>
      <c r="X20" s="91" t="n">
        <f aca="false">ROUNDDOWN(X18/$D23,0)</f>
        <v>0</v>
      </c>
      <c r="Y20" s="91" t="n">
        <f aca="false">ROUNDDOWN(Y18/$D23,0)</f>
        <v>0</v>
      </c>
      <c r="Z20" s="91" t="n">
        <f aca="false">ROUNDDOWN(Z18/$D23,0)</f>
        <v>0</v>
      </c>
      <c r="AA20" s="91" t="n">
        <f aca="false">ROUNDDOWN(AA18/$D23,0)</f>
        <v>0</v>
      </c>
      <c r="AB20" s="91" t="n">
        <f aca="false">ROUNDDOWN(AB18/$D23,0)</f>
        <v>0</v>
      </c>
      <c r="AC20" s="91" t="n">
        <f aca="false">ROUNDDOWN(AC18/$D23,0)</f>
        <v>0</v>
      </c>
      <c r="AD20" s="91" t="n">
        <f aca="false">ROUNDDOWN(AD18/$D23,0)</f>
        <v>0</v>
      </c>
      <c r="AE20" s="91" t="n">
        <f aca="false">ROUNDDOWN(AE18/$D23,0)</f>
        <v>0</v>
      </c>
      <c r="AF20" s="91" t="n">
        <f aca="false">ROUNDDOWN(AF18/$D23,0)</f>
        <v>0</v>
      </c>
      <c r="AG20" s="91" t="n">
        <f aca="false">ROUNDDOWN(AG18/$D23,0)</f>
        <v>0</v>
      </c>
      <c r="AH20" s="91" t="n">
        <f aca="false">ROUNDDOWN(AH18/$D23,0)</f>
        <v>0</v>
      </c>
      <c r="AI20" s="91" t="n">
        <f aca="false">ROUNDDOWN(AI18/$D23,0)</f>
        <v>0</v>
      </c>
      <c r="AJ20" s="91" t="n">
        <f aca="false">ROUNDDOWN(AJ18/$D23,0)</f>
        <v>0</v>
      </c>
      <c r="AK20" s="91" t="n">
        <f aca="false">ROUNDDOWN(AK18/$D23,0)</f>
        <v>0</v>
      </c>
      <c r="AL20" s="91" t="n">
        <f aca="false">ROUNDDOWN(AL18/$D23,0)</f>
        <v>0</v>
      </c>
      <c r="AM20" s="91" t="n">
        <f aca="false">ROUNDDOWN(AM18/$D23,0)</f>
        <v>0</v>
      </c>
      <c r="AN20" s="91" t="n">
        <f aca="false">ROUNDDOWN(AN18/$D23,0)</f>
        <v>0</v>
      </c>
      <c r="AO20" s="91" t="n">
        <f aca="false">ROUNDDOWN(AO18/$D23,0)</f>
        <v>0</v>
      </c>
      <c r="AP20" s="91" t="n">
        <f aca="false">ROUNDDOWN(AP18/$D23,0)</f>
        <v>0</v>
      </c>
      <c r="AQ20" s="91" t="n">
        <f aca="false">ROUNDDOWN(AQ18/$D23,0)</f>
        <v>0</v>
      </c>
      <c r="AR20" s="91" t="n">
        <f aca="false">ROUNDDOWN(AR18/$D23,0)</f>
        <v>0</v>
      </c>
      <c r="AS20" s="91" t="n">
        <f aca="false">ROUNDDOWN(AS18/$D23,0)</f>
        <v>0</v>
      </c>
      <c r="AT20" s="91" t="n">
        <f aca="false">ROUNDDOWN(AT18/$D23,0)</f>
        <v>0</v>
      </c>
      <c r="AU20" s="91" t="n">
        <f aca="false">ROUNDDOWN(AU18/$D23,0)</f>
        <v>0</v>
      </c>
      <c r="AV20" s="91" t="n">
        <f aca="false">ROUNDDOWN(AV18/$D23,0)</f>
        <v>0</v>
      </c>
      <c r="AW20" s="91" t="n">
        <f aca="false">ROUNDDOWN(AW18/$D23,0)</f>
        <v>0</v>
      </c>
      <c r="AX20" s="91" t="n">
        <f aca="false">ROUNDDOWN(AX18/$D23,0)</f>
        <v>0</v>
      </c>
      <c r="AY20" s="91" t="n">
        <f aca="false">ROUNDDOWN(AY18/$D23,0)</f>
        <v>0</v>
      </c>
      <c r="AZ20" s="91" t="n">
        <f aca="false">ROUNDDOWN(AZ18/$D23,0)</f>
        <v>0</v>
      </c>
      <c r="BA20" s="91" t="n">
        <f aca="false">ROUNDDOWN(BA18/$D23,0)</f>
        <v>0</v>
      </c>
      <c r="BB20" s="91" t="n">
        <f aca="false">ROUNDDOWN(BB18/$D23,0)</f>
        <v>0</v>
      </c>
      <c r="BC20" s="91" t="n">
        <f aca="false">ROUNDDOWN(BC18/$D23,0)</f>
        <v>0</v>
      </c>
      <c r="BD20" s="91" t="n">
        <f aca="false">ROUNDDOWN(BD18/$D23,0)</f>
        <v>0</v>
      </c>
      <c r="BE20" s="91" t="n">
        <f aca="false">ROUNDDOWN(BE18/$D23,0)</f>
        <v>0</v>
      </c>
      <c r="BF20" s="91" t="n">
        <f aca="false">ROUNDDOWN(BF18/$D23,0)</f>
        <v>0</v>
      </c>
      <c r="BG20" s="91" t="n">
        <f aca="false">ROUNDDOWN(BG18/$D23,0)</f>
        <v>0</v>
      </c>
      <c r="BH20" s="91" t="n">
        <f aca="false">ROUNDDOWN(BH18/$D23,0)</f>
        <v>0</v>
      </c>
      <c r="BI20" s="91" t="n">
        <f aca="false">ROUNDDOWN(BI18/$D23,0)</f>
        <v>0</v>
      </c>
      <c r="BJ20" s="91" t="n">
        <f aca="false">ROUNDDOWN(BJ18/$D23,0)</f>
        <v>0</v>
      </c>
      <c r="BK20" s="91" t="n">
        <f aca="false">ROUNDDOWN(BK18/$D23,0)</f>
        <v>0</v>
      </c>
      <c r="BL20" s="91" t="n">
        <f aca="false">ROUNDDOWN(BL18/$D23,0)</f>
        <v>0</v>
      </c>
      <c r="BM20" s="91" t="n">
        <f aca="false">ROUNDDOWN(BM18/$D23,0)</f>
        <v>0</v>
      </c>
      <c r="BN20" s="91" t="n">
        <f aca="false">ROUNDDOWN(BN18/$D23,0)</f>
        <v>0</v>
      </c>
      <c r="BO20" s="91" t="n">
        <f aca="false">ROUNDDOWN(BO18/$D23,0)</f>
        <v>0</v>
      </c>
      <c r="BP20" s="91" t="n">
        <f aca="false">ROUNDDOWN(BP18/$D23,0)</f>
        <v>0</v>
      </c>
      <c r="BQ20" s="91" t="n">
        <f aca="false">ROUNDDOWN(BQ18/$D23,0)</f>
        <v>0</v>
      </c>
      <c r="BR20" s="91" t="n">
        <f aca="false">ROUNDDOWN(BR18/$D23,0)</f>
        <v>0</v>
      </c>
      <c r="BS20" s="91" t="n">
        <f aca="false">ROUNDDOWN(BS18/$D23,0)</f>
        <v>0</v>
      </c>
      <c r="BT20" s="91" t="n">
        <f aca="false">ROUNDDOWN(BT18/$D23,0)</f>
        <v>0</v>
      </c>
      <c r="BU20" s="91" t="n">
        <f aca="false">ROUNDDOWN(BU18/$D23,0)</f>
        <v>0</v>
      </c>
      <c r="BV20" s="91" t="n">
        <f aca="false">ROUNDDOWN(BV18/$D23,0)</f>
        <v>0</v>
      </c>
      <c r="BW20" s="91" t="n">
        <f aca="false">ROUNDDOWN(BW18/$D23,0)</f>
        <v>0</v>
      </c>
      <c r="BX20" s="91" t="n">
        <f aca="false">ROUNDDOWN(BX18/$D23,0)</f>
        <v>0</v>
      </c>
      <c r="BY20" s="91" t="n">
        <f aca="false">ROUNDDOWN(BY18/$D23,0)</f>
        <v>0</v>
      </c>
    </row>
    <row r="21" s="91" customFormat="true" ht="17" hidden="false" customHeight="false" outlineLevel="0" collapsed="false">
      <c r="D21" s="92"/>
    </row>
    <row r="22" s="91" customFormat="true" ht="17" hidden="false" customHeight="false" outlineLevel="0" collapsed="false">
      <c r="B22" s="91" t="s">
        <v>259</v>
      </c>
      <c r="D22" s="92"/>
    </row>
    <row r="23" s="91" customFormat="true" ht="17" hidden="false" customHeight="false" outlineLevel="0" collapsed="false">
      <c r="C23" s="91" t="s">
        <v>260</v>
      </c>
      <c r="D23" s="97" t="n">
        <v>4</v>
      </c>
    </row>
    <row r="24" s="91" customFormat="true" ht="17" hidden="false" customHeight="false" outlineLevel="0" collapsed="false">
      <c r="C24" s="91" t="s">
        <v>261</v>
      </c>
      <c r="D24" s="97"/>
    </row>
    <row r="25" s="91" customFormat="true" ht="17" hidden="false" customHeight="false" outlineLevel="0" collapsed="false">
      <c r="C25" s="91" t="s">
        <v>262</v>
      </c>
      <c r="D25" s="98" t="n">
        <v>0.25</v>
      </c>
    </row>
    <row r="26" s="91" customFormat="true" ht="17" hidden="false" customHeight="false" outlineLevel="0" collapsed="false">
      <c r="D26" s="92"/>
    </row>
    <row r="27" s="91" customFormat="true" ht="17" hidden="false" customHeight="false" outlineLevel="0" collapsed="false">
      <c r="C27" s="91" t="s">
        <v>263</v>
      </c>
      <c r="D27" s="92" t="n">
        <f aca="false">((D20+D19+(D23*D18))*(1+D25))</f>
        <v>718750</v>
      </c>
    </row>
    <row r="28" s="91" customFormat="true" ht="17" hidden="false" customHeight="false" outlineLevel="0" collapsed="false">
      <c r="C28" s="91" t="s">
        <v>264</v>
      </c>
      <c r="D28" s="92" t="n">
        <f aca="false">D27/12</f>
        <v>59895.8333333333</v>
      </c>
    </row>
    <row r="29" s="91" customFormat="true" ht="17" hidden="false" customHeight="false" outlineLevel="0" collapsed="false">
      <c r="D29" s="92"/>
    </row>
    <row r="30" s="91" customFormat="true" ht="17" hidden="false" customHeight="false" outlineLevel="0" collapsed="false">
      <c r="C30" s="91" t="s">
        <v>265</v>
      </c>
      <c r="D30" s="92" t="n">
        <f aca="false">D28/D23</f>
        <v>14973.9583333333</v>
      </c>
    </row>
    <row r="31" s="91" customFormat="true" ht="17" hidden="false" customHeight="false" outlineLevel="0" collapsed="false">
      <c r="C31" s="91" t="s">
        <v>266</v>
      </c>
      <c r="D31" s="92" t="n">
        <f aca="false">(ASSUMPTIONS!C9*1000)-PERSONNEL!D30</f>
        <v>-6473.95833333333</v>
      </c>
    </row>
    <row r="32" s="91" customFormat="true" ht="17" hidden="false" customHeight="false" outlineLevel="0" collapsed="false">
      <c r="C32" s="91" t="s">
        <v>267</v>
      </c>
      <c r="D32" s="92" t="n">
        <f aca="false">D30+D31</f>
        <v>8500</v>
      </c>
    </row>
    <row r="33" s="91" customFormat="true" ht="17" hidden="false" customHeight="false" outlineLevel="0" collapsed="false">
      <c r="D33" s="92"/>
    </row>
    <row r="34" s="91" customFormat="true" ht="17" hidden="false" customHeight="false" outlineLevel="0" collapsed="false">
      <c r="B34" s="91" t="s">
        <v>268</v>
      </c>
      <c r="D34" s="92"/>
      <c r="F34" s="91" t="n">
        <f aca="false">SUM(F18:F20)</f>
        <v>0</v>
      </c>
      <c r="G34" s="91" t="n">
        <f aca="false">SUM(G18:G20)</f>
        <v>0</v>
      </c>
      <c r="H34" s="91" t="n">
        <f aca="false">SUM(H18:H20)</f>
        <v>0</v>
      </c>
      <c r="I34" s="91" t="n">
        <f aca="false">SUM(I18:I20)</f>
        <v>0</v>
      </c>
      <c r="J34" s="91" t="n">
        <f aca="false">SUM(J18:J20)</f>
        <v>0</v>
      </c>
      <c r="K34" s="91" t="n">
        <f aca="false">SUM(K18:K20)</f>
        <v>0</v>
      </c>
      <c r="L34" s="91" t="n">
        <f aca="false">SUM(L18:L20)</f>
        <v>0</v>
      </c>
      <c r="M34" s="91" t="n">
        <f aca="false">SUM(M18:M20)</f>
        <v>0</v>
      </c>
      <c r="N34" s="91" t="n">
        <f aca="false">SUM(N18:N20)</f>
        <v>1</v>
      </c>
      <c r="O34" s="91" t="n">
        <f aca="false">SUM(O18:O20)</f>
        <v>1</v>
      </c>
      <c r="P34" s="91" t="n">
        <f aca="false">SUM(P18:P20)</f>
        <v>1</v>
      </c>
      <c r="Q34" s="91" t="n">
        <f aca="false">SUM(Q18:Q20)</f>
        <v>1</v>
      </c>
      <c r="R34" s="91" t="n">
        <f aca="false">SUM(R18:R20)</f>
        <v>1</v>
      </c>
      <c r="S34" s="91" t="n">
        <f aca="false">SUM(S18:S20)</f>
        <v>1</v>
      </c>
      <c r="T34" s="91" t="n">
        <f aca="false">SUM(T18:T20)</f>
        <v>1</v>
      </c>
      <c r="U34" s="91" t="n">
        <f aca="false">SUM(U18:U20)</f>
        <v>1</v>
      </c>
      <c r="V34" s="91" t="n">
        <f aca="false">SUM(V18:V20)</f>
        <v>1</v>
      </c>
      <c r="W34" s="91" t="n">
        <f aca="false">SUM(W18:W20)</f>
        <v>1</v>
      </c>
      <c r="X34" s="91" t="n">
        <f aca="false">SUM(X18:X20)</f>
        <v>1</v>
      </c>
      <c r="Y34" s="91" t="n">
        <f aca="false">SUM(Y18:Y20)</f>
        <v>1</v>
      </c>
      <c r="Z34" s="91" t="n">
        <f aca="false">SUM(Z18:Z20)</f>
        <v>1</v>
      </c>
      <c r="AA34" s="91" t="n">
        <f aca="false">SUM(AA18:AA20)</f>
        <v>1</v>
      </c>
      <c r="AB34" s="91" t="n">
        <f aca="false">SUM(AB18:AB20)</f>
        <v>1</v>
      </c>
      <c r="AC34" s="91" t="n">
        <f aca="false">SUM(AC18:AC20)</f>
        <v>1</v>
      </c>
      <c r="AD34" s="91" t="n">
        <f aca="false">SUM(AD18:AD20)</f>
        <v>1</v>
      </c>
      <c r="AE34" s="91" t="n">
        <f aca="false">SUM(AE18:AE20)</f>
        <v>1</v>
      </c>
      <c r="AF34" s="91" t="n">
        <f aca="false">SUM(AF18:AF20)</f>
        <v>1</v>
      </c>
      <c r="AG34" s="91" t="n">
        <f aca="false">SUM(AG18:AG20)</f>
        <v>1</v>
      </c>
      <c r="AH34" s="91" t="n">
        <f aca="false">SUM(AH18:AH20)</f>
        <v>1</v>
      </c>
      <c r="AI34" s="91" t="n">
        <f aca="false">SUM(AI18:AI20)</f>
        <v>1</v>
      </c>
      <c r="AJ34" s="91" t="n">
        <f aca="false">SUM(AJ18:AJ20)</f>
        <v>1</v>
      </c>
      <c r="AK34" s="91" t="n">
        <f aca="false">SUM(AK18:AK20)</f>
        <v>1</v>
      </c>
      <c r="AL34" s="91" t="n">
        <f aca="false">SUM(AL18:AL20)</f>
        <v>1</v>
      </c>
      <c r="AM34" s="91" t="n">
        <f aca="false">SUM(AM18:AM20)</f>
        <v>1</v>
      </c>
      <c r="AN34" s="91" t="n">
        <f aca="false">SUM(AN18:AN20)</f>
        <v>1</v>
      </c>
      <c r="AO34" s="91" t="n">
        <f aca="false">SUM(AO18:AO20)</f>
        <v>1</v>
      </c>
      <c r="AP34" s="91" t="n">
        <f aca="false">SUM(AP18:AP20)</f>
        <v>1</v>
      </c>
      <c r="AQ34" s="91" t="n">
        <f aca="false">SUM(AQ18:AQ20)</f>
        <v>1</v>
      </c>
      <c r="AR34" s="91" t="n">
        <f aca="false">SUM(AR18:AR20)</f>
        <v>1</v>
      </c>
      <c r="AS34" s="91" t="n">
        <f aca="false">SUM(AS18:AS20)</f>
        <v>1</v>
      </c>
      <c r="AT34" s="91" t="n">
        <f aca="false">SUM(AT18:AT20)</f>
        <v>1</v>
      </c>
      <c r="AU34" s="91" t="n">
        <f aca="false">SUM(AU18:AU20)</f>
        <v>1</v>
      </c>
      <c r="AV34" s="91" t="n">
        <f aca="false">SUM(AV18:AV20)</f>
        <v>1</v>
      </c>
      <c r="AW34" s="91" t="n">
        <f aca="false">SUM(AW18:AW20)</f>
        <v>1</v>
      </c>
      <c r="AX34" s="91" t="n">
        <f aca="false">SUM(AX18:AX20)</f>
        <v>1</v>
      </c>
      <c r="AY34" s="91" t="n">
        <f aca="false">SUM(AY18:AY20)</f>
        <v>1</v>
      </c>
      <c r="AZ34" s="91" t="n">
        <f aca="false">SUM(AZ18:AZ20)</f>
        <v>1</v>
      </c>
      <c r="BA34" s="91" t="n">
        <f aca="false">SUM(BA18:BA20)</f>
        <v>1</v>
      </c>
      <c r="BB34" s="91" t="n">
        <f aca="false">SUM(BB18:BB20)</f>
        <v>1</v>
      </c>
      <c r="BC34" s="91" t="n">
        <f aca="false">SUM(BC18:BC20)</f>
        <v>1</v>
      </c>
      <c r="BD34" s="91" t="n">
        <f aca="false">SUM(BD18:BD20)</f>
        <v>1</v>
      </c>
      <c r="BE34" s="91" t="n">
        <f aca="false">SUM(BE18:BE20)</f>
        <v>1</v>
      </c>
      <c r="BF34" s="91" t="n">
        <f aca="false">SUM(BF18:BF20)</f>
        <v>1</v>
      </c>
      <c r="BG34" s="91" t="n">
        <f aca="false">SUM(BG18:BG20)</f>
        <v>1</v>
      </c>
      <c r="BH34" s="91" t="n">
        <f aca="false">SUM(BH18:BH20)</f>
        <v>1</v>
      </c>
      <c r="BI34" s="91" t="n">
        <f aca="false">SUM(BI18:BI20)</f>
        <v>1</v>
      </c>
      <c r="BJ34" s="91" t="n">
        <f aca="false">SUM(BJ18:BJ20)</f>
        <v>1</v>
      </c>
      <c r="BK34" s="91" t="n">
        <f aca="false">SUM(BK18:BK20)</f>
        <v>1</v>
      </c>
      <c r="BL34" s="91" t="n">
        <f aca="false">SUM(BL18:BL20)</f>
        <v>1</v>
      </c>
      <c r="BM34" s="91" t="n">
        <f aca="false">SUM(BM18:BM20)</f>
        <v>1</v>
      </c>
      <c r="BN34" s="91" t="n">
        <f aca="false">SUM(BN18:BN20)</f>
        <v>1</v>
      </c>
      <c r="BO34" s="91" t="n">
        <f aca="false">SUM(BO18:BO20)</f>
        <v>1</v>
      </c>
      <c r="BP34" s="91" t="n">
        <f aca="false">SUM(BP18:BP20)</f>
        <v>1</v>
      </c>
      <c r="BQ34" s="91" t="n">
        <f aca="false">SUM(BQ18:BQ20)</f>
        <v>1</v>
      </c>
      <c r="BR34" s="91" t="n">
        <f aca="false">SUM(BR18:BR20)</f>
        <v>1</v>
      </c>
      <c r="BS34" s="91" t="n">
        <f aca="false">SUM(BS18:BS20)</f>
        <v>1</v>
      </c>
      <c r="BT34" s="91" t="n">
        <f aca="false">SUM(BT18:BT20)</f>
        <v>1</v>
      </c>
      <c r="BU34" s="91" t="n">
        <f aca="false">SUM(BU18:BU20)</f>
        <v>1</v>
      </c>
      <c r="BV34" s="91" t="n">
        <f aca="false">SUM(BV18:BV20)</f>
        <v>1</v>
      </c>
      <c r="BW34" s="91" t="n">
        <f aca="false">SUM(BW18:BW20)</f>
        <v>1</v>
      </c>
      <c r="BX34" s="91" t="n">
        <f aca="false">SUM(BX18:BX20)</f>
        <v>1</v>
      </c>
      <c r="BY34" s="91" t="n">
        <f aca="false">SUM(BY18:BY20)</f>
        <v>1</v>
      </c>
    </row>
    <row r="35" s="91" customFormat="true" ht="17" hidden="false" customHeight="false" outlineLevel="0" collapsed="false">
      <c r="D35" s="92"/>
    </row>
    <row r="36" s="91" customFormat="true" ht="17" hidden="false" customHeight="false" outlineLevel="0" collapsed="false">
      <c r="B36" s="95" t="s">
        <v>229</v>
      </c>
      <c r="D36" s="92" t="s">
        <v>255</v>
      </c>
      <c r="F36" s="91" t="n">
        <f aca="false">'FINANCIAL MODEL'!G74*1000</f>
        <v>6746.25</v>
      </c>
      <c r="G36" s="91" t="n">
        <f aca="false">'FINANCIAL MODEL'!H74*1000</f>
        <v>7246.25</v>
      </c>
      <c r="H36" s="91" t="n">
        <f aca="false">'FINANCIAL MODEL'!I74*1000</f>
        <v>7746.25</v>
      </c>
      <c r="I36" s="91" t="n">
        <f aca="false">'FINANCIAL MODEL'!J74*1000</f>
        <v>8246.25</v>
      </c>
      <c r="J36" s="91" t="n">
        <f aca="false">'FINANCIAL MODEL'!K74*1000</f>
        <v>8746.25</v>
      </c>
      <c r="K36" s="91" t="n">
        <f aca="false">'FINANCIAL MODEL'!L74*1000</f>
        <v>9246.25</v>
      </c>
      <c r="L36" s="91" t="n">
        <f aca="false">'FINANCIAL MODEL'!M74*1000</f>
        <v>9746.25</v>
      </c>
      <c r="M36" s="91" t="n">
        <f aca="false">'FINANCIAL MODEL'!N74*1000</f>
        <v>10246.25</v>
      </c>
      <c r="N36" s="91" t="n">
        <f aca="false">'FINANCIAL MODEL'!O74*1000</f>
        <v>11746.25</v>
      </c>
      <c r="O36" s="91" t="n">
        <f aca="false">'FINANCIAL MODEL'!P74*1000</f>
        <v>19746.25</v>
      </c>
      <c r="P36" s="91" t="n">
        <f aca="false">'FINANCIAL MODEL'!Q74*1000</f>
        <v>22746.25</v>
      </c>
      <c r="Q36" s="91" t="n">
        <f aca="false">'FINANCIAL MODEL'!R74*1000</f>
        <v>25746.25</v>
      </c>
      <c r="R36" s="91" t="n">
        <f aca="false">'FINANCIAL MODEL'!S74*1000</f>
        <v>28746.25</v>
      </c>
      <c r="S36" s="91" t="n">
        <f aca="false">'FINANCIAL MODEL'!T74*1000</f>
        <v>31746.25</v>
      </c>
      <c r="T36" s="91" t="n">
        <f aca="false">'FINANCIAL MODEL'!U74*1000</f>
        <v>34746.25</v>
      </c>
      <c r="U36" s="91" t="n">
        <f aca="false">'FINANCIAL MODEL'!V74*1000</f>
        <v>37746.25</v>
      </c>
      <c r="V36" s="91" t="n">
        <f aca="false">'FINANCIAL MODEL'!W74*1000</f>
        <v>40746.25</v>
      </c>
      <c r="W36" s="91" t="n">
        <f aca="false">'FINANCIAL MODEL'!X74*1000</f>
        <v>43746.25</v>
      </c>
      <c r="X36" s="91" t="n">
        <f aca="false">'FINANCIAL MODEL'!Y74*1000</f>
        <v>46746.25</v>
      </c>
      <c r="Y36" s="91" t="n">
        <f aca="false">'FINANCIAL MODEL'!Z74*1000</f>
        <v>49746.25</v>
      </c>
      <c r="Z36" s="91" t="n">
        <f aca="false">'FINANCIAL MODEL'!AA74*1000</f>
        <v>52746.25</v>
      </c>
      <c r="AA36" s="91" t="n">
        <f aca="false">'FINANCIAL MODEL'!AB74*1000</f>
        <v>55746.25</v>
      </c>
      <c r="AB36" s="91" t="n">
        <f aca="false">'FINANCIAL MODEL'!AC74*1000</f>
        <v>58746.25</v>
      </c>
      <c r="AC36" s="91" t="n">
        <f aca="false">'FINANCIAL MODEL'!AD74*1000</f>
        <v>61746.25</v>
      </c>
      <c r="AD36" s="91" t="n">
        <f aca="false">'FINANCIAL MODEL'!AE74*1000</f>
        <v>64746.25</v>
      </c>
      <c r="AE36" s="91" t="n">
        <f aca="false">'FINANCIAL MODEL'!AF74*1000</f>
        <v>67746.25</v>
      </c>
      <c r="AF36" s="91" t="n">
        <f aca="false">'FINANCIAL MODEL'!AG74*1000</f>
        <v>70746.25</v>
      </c>
      <c r="AG36" s="91" t="n">
        <f aca="false">'FINANCIAL MODEL'!AH74*1000</f>
        <v>73746.25</v>
      </c>
      <c r="AH36" s="91" t="n">
        <f aca="false">'FINANCIAL MODEL'!AI74*1000</f>
        <v>76746.25</v>
      </c>
      <c r="AI36" s="91" t="n">
        <f aca="false">'FINANCIAL MODEL'!AJ74*1000</f>
        <v>86246.25</v>
      </c>
      <c r="AJ36" s="91" t="n">
        <f aca="false">'FINANCIAL MODEL'!AK74*1000</f>
        <v>90746.25</v>
      </c>
      <c r="AK36" s="91" t="n">
        <f aca="false">'FINANCIAL MODEL'!AL74*1000</f>
        <v>95246.25</v>
      </c>
      <c r="AL36" s="91" t="n">
        <f aca="false">'FINANCIAL MODEL'!AM74*1000</f>
        <v>99746.25</v>
      </c>
      <c r="AM36" s="91" t="n">
        <f aca="false">'FINANCIAL MODEL'!AN74*1000</f>
        <v>104246.25</v>
      </c>
      <c r="AN36" s="91" t="n">
        <f aca="false">'FINANCIAL MODEL'!AO74*1000</f>
        <v>108746.25</v>
      </c>
      <c r="AO36" s="91" t="n">
        <f aca="false">'FINANCIAL MODEL'!AP74*1000</f>
        <v>113246.25</v>
      </c>
      <c r="AP36" s="91" t="n">
        <f aca="false">'FINANCIAL MODEL'!AQ74*1000</f>
        <v>117746.25</v>
      </c>
      <c r="AQ36" s="91" t="n">
        <f aca="false">'FINANCIAL MODEL'!AR74*1000</f>
        <v>122246.25</v>
      </c>
      <c r="AR36" s="91" t="n">
        <f aca="false">'FINANCIAL MODEL'!AS74*1000</f>
        <v>126746.25</v>
      </c>
      <c r="AS36" s="91" t="n">
        <f aca="false">'FINANCIAL MODEL'!AT74*1000</f>
        <v>131246.25</v>
      </c>
      <c r="AT36" s="91" t="n">
        <f aca="false">'FINANCIAL MODEL'!AU74*1000</f>
        <v>135746.25</v>
      </c>
      <c r="AU36" s="91" t="n">
        <f aca="false">'FINANCIAL MODEL'!AV74*1000</f>
        <v>140246.25</v>
      </c>
      <c r="AV36" s="91" t="n">
        <f aca="false">'FINANCIAL MODEL'!AW74*1000</f>
        <v>144746.25</v>
      </c>
      <c r="AW36" s="91" t="n">
        <f aca="false">'FINANCIAL MODEL'!AX74*1000</f>
        <v>149246.25</v>
      </c>
      <c r="AX36" s="91" t="n">
        <f aca="false">'FINANCIAL MODEL'!AY74*1000</f>
        <v>153746.25</v>
      </c>
      <c r="AY36" s="91" t="n">
        <f aca="false">'FINANCIAL MODEL'!AZ74*1000</f>
        <v>158246.25</v>
      </c>
      <c r="AZ36" s="91" t="n">
        <f aca="false">'FINANCIAL MODEL'!BA74*1000</f>
        <v>162746.25</v>
      </c>
      <c r="BA36" s="91" t="n">
        <f aca="false">'FINANCIAL MODEL'!BB74*1000</f>
        <v>167246.25</v>
      </c>
      <c r="BB36" s="91" t="n">
        <f aca="false">'FINANCIAL MODEL'!BC74*1000</f>
        <v>171746.25</v>
      </c>
      <c r="BC36" s="91" t="n">
        <f aca="false">'FINANCIAL MODEL'!BD74*1000</f>
        <v>176246.25</v>
      </c>
      <c r="BD36" s="91" t="n">
        <f aca="false">'FINANCIAL MODEL'!BE74*1000</f>
        <v>180746.25</v>
      </c>
      <c r="BE36" s="91" t="n">
        <f aca="false">'FINANCIAL MODEL'!BF74*1000</f>
        <v>185246.25</v>
      </c>
      <c r="BF36" s="91" t="n">
        <f aca="false">'FINANCIAL MODEL'!BG74*1000</f>
        <v>189746.25</v>
      </c>
      <c r="BG36" s="91" t="n">
        <f aca="false">'FINANCIAL MODEL'!BH74*1000</f>
        <v>194246.25</v>
      </c>
      <c r="BH36" s="91" t="n">
        <f aca="false">'FINANCIAL MODEL'!BI74*1000</f>
        <v>198746.25</v>
      </c>
      <c r="BI36" s="91" t="n">
        <f aca="false">'FINANCIAL MODEL'!BJ74*1000</f>
        <v>203246.25</v>
      </c>
      <c r="BJ36" s="91" t="n">
        <f aca="false">'FINANCIAL MODEL'!BK74*1000</f>
        <v>207746.25</v>
      </c>
      <c r="BK36" s="91" t="n">
        <f aca="false">'FINANCIAL MODEL'!BL74*1000</f>
        <v>212246.25</v>
      </c>
      <c r="BL36" s="91" t="n">
        <f aca="false">'FINANCIAL MODEL'!BM74*1000</f>
        <v>216746.25</v>
      </c>
      <c r="BM36" s="91" t="n">
        <f aca="false">'FINANCIAL MODEL'!BN74*1000</f>
        <v>221246.25</v>
      </c>
      <c r="BN36" s="91" t="n">
        <f aca="false">'FINANCIAL MODEL'!BO74*1000</f>
        <v>225746.25</v>
      </c>
      <c r="BO36" s="91" t="n">
        <f aca="false">'FINANCIAL MODEL'!BP74*1000</f>
        <v>230246.25</v>
      </c>
      <c r="BP36" s="91" t="n">
        <f aca="false">'FINANCIAL MODEL'!BQ74*1000</f>
        <v>234746.25</v>
      </c>
      <c r="BQ36" s="91" t="n">
        <f aca="false">'FINANCIAL MODEL'!BR74*1000</f>
        <v>239246.25</v>
      </c>
      <c r="BR36" s="91" t="n">
        <f aca="false">'FINANCIAL MODEL'!BS74*1000</f>
        <v>243746.25</v>
      </c>
      <c r="BS36" s="91" t="n">
        <f aca="false">'FINANCIAL MODEL'!BT74*1000</f>
        <v>248246.25</v>
      </c>
      <c r="BT36" s="91" t="n">
        <f aca="false">'FINANCIAL MODEL'!BU74*1000</f>
        <v>252746.25</v>
      </c>
      <c r="BU36" s="91" t="n">
        <f aca="false">'FINANCIAL MODEL'!BV74*1000</f>
        <v>257246.25</v>
      </c>
      <c r="BV36" s="91" t="n">
        <f aca="false">'FINANCIAL MODEL'!BW74*1000</f>
        <v>261746.25</v>
      </c>
      <c r="BW36" s="91" t="n">
        <f aca="false">'FINANCIAL MODEL'!BX74*1000</f>
        <v>266246.25</v>
      </c>
      <c r="BX36" s="91" t="n">
        <f aca="false">'FINANCIAL MODEL'!BY74*1000</f>
        <v>270746.25</v>
      </c>
      <c r="BY36" s="91" t="n">
        <f aca="false">'FINANCIAL MODEL'!BZ74*1000</f>
        <v>275246.25</v>
      </c>
    </row>
    <row r="37" s="91" customFormat="true" ht="17" hidden="false" customHeight="false" outlineLevel="0" collapsed="false">
      <c r="B37" s="91" t="s">
        <v>269</v>
      </c>
      <c r="D37" s="92" t="n">
        <v>85000</v>
      </c>
      <c r="E37" s="91" t="s">
        <v>247</v>
      </c>
      <c r="F37" s="91" t="n">
        <f aca="false">ROUNDDOWN(F36/$D46,0)</f>
        <v>0</v>
      </c>
      <c r="G37" s="91" t="n">
        <f aca="false">ROUNDDOWN(G36/$D46,0)</f>
        <v>0</v>
      </c>
      <c r="H37" s="91" t="n">
        <f aca="false">ROUNDDOWN(H36/$D46,0)</f>
        <v>0</v>
      </c>
      <c r="I37" s="91" t="n">
        <f aca="false">ROUNDDOWN(I36/$D46,0)</f>
        <v>0</v>
      </c>
      <c r="J37" s="91" t="n">
        <f aca="false">ROUNDDOWN(J36/$D46,0)</f>
        <v>0</v>
      </c>
      <c r="K37" s="91" t="n">
        <f aca="false">ROUNDDOWN(K36/$D46,0)</f>
        <v>0</v>
      </c>
      <c r="L37" s="91" t="n">
        <f aca="false">ROUNDDOWN(L36/$D46,0)</f>
        <v>0</v>
      </c>
      <c r="M37" s="91" t="n">
        <f aca="false">ROUNDDOWN(M36/$D46,0)</f>
        <v>0</v>
      </c>
      <c r="N37" s="91" t="n">
        <f aca="false">ROUNDDOWN(N36/$D46,0)</f>
        <v>0</v>
      </c>
      <c r="O37" s="91" t="n">
        <f aca="false">ROUNDDOWN(O36/$D46,0)</f>
        <v>0</v>
      </c>
      <c r="P37" s="91" t="n">
        <f aca="false">ROUNDDOWN(P36/$D46,0)</f>
        <v>0</v>
      </c>
      <c r="Q37" s="91" t="n">
        <f aca="false">ROUNDDOWN(Q36/$D46,0)</f>
        <v>0</v>
      </c>
      <c r="R37" s="91" t="n">
        <f aca="false">ROUNDDOWN(R36/$D46,0)</f>
        <v>0</v>
      </c>
      <c r="S37" s="91" t="n">
        <f aca="false">ROUNDDOWN(S36/$D46,0)</f>
        <v>0</v>
      </c>
      <c r="T37" s="91" t="n">
        <f aca="false">ROUNDDOWN(T36/$D46,0)</f>
        <v>0</v>
      </c>
      <c r="U37" s="91" t="n">
        <f aca="false">ROUNDDOWN(U36/$D46,0)</f>
        <v>0</v>
      </c>
      <c r="V37" s="91" t="n">
        <f aca="false">ROUNDDOWN(V36/$D46,0)</f>
        <v>1</v>
      </c>
      <c r="W37" s="91" t="n">
        <f aca="false">ROUNDDOWN(W36/$D46,0)</f>
        <v>1</v>
      </c>
      <c r="X37" s="91" t="n">
        <f aca="false">ROUNDDOWN(X36/$D46,0)</f>
        <v>1</v>
      </c>
      <c r="Y37" s="91" t="n">
        <f aca="false">ROUNDDOWN(Y36/$D46,0)</f>
        <v>1</v>
      </c>
      <c r="Z37" s="91" t="n">
        <f aca="false">ROUNDDOWN(Z36/$D46,0)</f>
        <v>1</v>
      </c>
      <c r="AA37" s="91" t="n">
        <f aca="false">ROUNDDOWN(AA36/$D46,0)</f>
        <v>1</v>
      </c>
      <c r="AB37" s="91" t="n">
        <f aca="false">ROUNDDOWN(AB36/$D46,0)</f>
        <v>1</v>
      </c>
      <c r="AC37" s="91" t="n">
        <f aca="false">ROUNDDOWN(AC36/$D46,0)</f>
        <v>1</v>
      </c>
      <c r="AD37" s="91" t="n">
        <f aca="false">ROUNDDOWN(AD36/$D46,0)</f>
        <v>1</v>
      </c>
      <c r="AE37" s="91" t="n">
        <f aca="false">ROUNDDOWN(AE36/$D46,0)</f>
        <v>1</v>
      </c>
      <c r="AF37" s="91" t="n">
        <f aca="false">ROUNDDOWN(AF36/$D46,0)</f>
        <v>1</v>
      </c>
      <c r="AG37" s="91" t="n">
        <f aca="false">ROUNDDOWN(AG36/$D46,0)</f>
        <v>1</v>
      </c>
      <c r="AH37" s="91" t="n">
        <f aca="false">ROUNDDOWN(AH36/$D46,0)</f>
        <v>2</v>
      </c>
      <c r="AI37" s="91" t="n">
        <f aca="false">ROUNDDOWN(AI36/$D46,0)</f>
        <v>2</v>
      </c>
      <c r="AJ37" s="91" t="n">
        <f aca="false">ROUNDDOWN(AJ36/$D46,0)</f>
        <v>2</v>
      </c>
      <c r="AK37" s="91" t="n">
        <f aca="false">ROUNDDOWN(AK36/$D46,0)</f>
        <v>2</v>
      </c>
      <c r="AL37" s="91" t="n">
        <f aca="false">ROUNDDOWN(AL36/$D46,0)</f>
        <v>2</v>
      </c>
      <c r="AM37" s="91" t="n">
        <f aca="false">ROUNDDOWN(AM36/$D46,0)</f>
        <v>2</v>
      </c>
      <c r="AN37" s="91" t="n">
        <f aca="false">ROUNDDOWN(AN36/$D46,0)</f>
        <v>2</v>
      </c>
      <c r="AO37" s="91" t="n">
        <f aca="false">ROUNDDOWN(AO36/$D46,0)</f>
        <v>2</v>
      </c>
      <c r="AP37" s="91" t="n">
        <f aca="false">ROUNDDOWN(AP36/$D46,0)</f>
        <v>3</v>
      </c>
      <c r="AQ37" s="91" t="n">
        <f aca="false">ROUNDDOWN(AQ36/$D46,0)</f>
        <v>3</v>
      </c>
      <c r="AR37" s="91" t="n">
        <f aca="false">ROUNDDOWN(AR36/$D46,0)</f>
        <v>3</v>
      </c>
      <c r="AS37" s="91" t="n">
        <f aca="false">ROUNDDOWN(AS36/$D46,0)</f>
        <v>3</v>
      </c>
      <c r="AT37" s="91" t="n">
        <f aca="false">ROUNDDOWN(AT36/$D46,0)</f>
        <v>3</v>
      </c>
      <c r="AU37" s="91" t="n">
        <f aca="false">ROUNDDOWN(AU36/$D46,0)</f>
        <v>3</v>
      </c>
      <c r="AV37" s="91" t="n">
        <f aca="false">ROUNDDOWN(AV36/$D46,0)</f>
        <v>3</v>
      </c>
      <c r="AW37" s="91" t="n">
        <f aca="false">ROUNDDOWN(AW36/$D46,0)</f>
        <v>3</v>
      </c>
      <c r="AX37" s="91" t="n">
        <f aca="false">ROUNDDOWN(AX36/$D46,0)</f>
        <v>4</v>
      </c>
      <c r="AY37" s="91" t="n">
        <f aca="false">ROUNDDOWN(AY36/$D46,0)</f>
        <v>4</v>
      </c>
      <c r="AZ37" s="91" t="n">
        <f aca="false">ROUNDDOWN(AZ36/$D46,0)</f>
        <v>4</v>
      </c>
      <c r="BA37" s="91" t="n">
        <f aca="false">ROUNDDOWN(BA36/$D46,0)</f>
        <v>4</v>
      </c>
      <c r="BB37" s="91" t="n">
        <f aca="false">ROUNDDOWN(BB36/$D46,0)</f>
        <v>4</v>
      </c>
      <c r="BC37" s="91" t="n">
        <f aca="false">ROUNDDOWN(BC36/$D46,0)</f>
        <v>4</v>
      </c>
      <c r="BD37" s="91" t="n">
        <f aca="false">ROUNDDOWN(BD36/$D46,0)</f>
        <v>4</v>
      </c>
      <c r="BE37" s="91" t="n">
        <f aca="false">ROUNDDOWN(BE36/$D46,0)</f>
        <v>4</v>
      </c>
      <c r="BF37" s="91" t="n">
        <f aca="false">ROUNDDOWN(BF36/$D46,0)</f>
        <v>4</v>
      </c>
      <c r="BG37" s="91" t="n">
        <f aca="false">ROUNDDOWN(BG36/$D46,0)</f>
        <v>5</v>
      </c>
      <c r="BH37" s="91" t="n">
        <f aca="false">ROUNDDOWN(BH36/$D46,0)</f>
        <v>5</v>
      </c>
      <c r="BI37" s="91" t="n">
        <f aca="false">ROUNDDOWN(BI36/$D46,0)</f>
        <v>5</v>
      </c>
      <c r="BJ37" s="91" t="n">
        <f aca="false">ROUNDDOWN(BJ36/$D46,0)</f>
        <v>5</v>
      </c>
      <c r="BK37" s="91" t="n">
        <f aca="false">ROUNDDOWN(BK36/$D46,0)</f>
        <v>5</v>
      </c>
      <c r="BL37" s="91" t="n">
        <f aca="false">ROUNDDOWN(BL36/$D46,0)</f>
        <v>5</v>
      </c>
      <c r="BM37" s="91" t="n">
        <f aca="false">ROUNDDOWN(BM36/$D46,0)</f>
        <v>5</v>
      </c>
      <c r="BN37" s="91" t="n">
        <f aca="false">ROUNDDOWN(BN36/$D46,0)</f>
        <v>5</v>
      </c>
      <c r="BO37" s="91" t="n">
        <f aca="false">ROUNDDOWN(BO36/$D46,0)</f>
        <v>6</v>
      </c>
      <c r="BP37" s="91" t="n">
        <f aca="false">ROUNDDOWN(BP36/$D46,0)</f>
        <v>6</v>
      </c>
      <c r="BQ37" s="91" t="n">
        <f aca="false">ROUNDDOWN(BQ36/$D46,0)</f>
        <v>6</v>
      </c>
      <c r="BR37" s="91" t="n">
        <f aca="false">ROUNDDOWN(BR36/$D46,0)</f>
        <v>6</v>
      </c>
      <c r="BS37" s="91" t="n">
        <f aca="false">ROUNDDOWN(BS36/$D46,0)</f>
        <v>6</v>
      </c>
      <c r="BT37" s="91" t="n">
        <f aca="false">ROUNDDOWN(BT36/$D46,0)</f>
        <v>6</v>
      </c>
      <c r="BU37" s="91" t="n">
        <f aca="false">ROUNDDOWN(BU36/$D46,0)</f>
        <v>6</v>
      </c>
      <c r="BV37" s="91" t="n">
        <f aca="false">ROUNDDOWN(BV36/$D46,0)</f>
        <v>6</v>
      </c>
      <c r="BW37" s="91" t="n">
        <f aca="false">ROUNDDOWN(BW36/$D46,0)</f>
        <v>6</v>
      </c>
      <c r="BX37" s="91" t="n">
        <f aca="false">ROUNDDOWN(BX36/$D46,0)</f>
        <v>7</v>
      </c>
      <c r="BY37" s="91" t="n">
        <f aca="false">ROUNDDOWN(BY36/$D46,0)</f>
        <v>7</v>
      </c>
    </row>
    <row r="38" s="91" customFormat="true" ht="15" hidden="false" customHeight="true" outlineLevel="0" collapsed="false">
      <c r="B38" s="91" t="s">
        <v>270</v>
      </c>
      <c r="D38" s="92" t="n">
        <v>55000</v>
      </c>
      <c r="E38" s="91" t="s">
        <v>247</v>
      </c>
      <c r="F38" s="91" t="n">
        <f aca="false">ROUNDDOWN((F36/$D46)*$D41,0)</f>
        <v>0</v>
      </c>
      <c r="G38" s="91" t="n">
        <f aca="false">ROUNDDOWN((G36/$D46)*$D41,0)</f>
        <v>0</v>
      </c>
      <c r="H38" s="91" t="n">
        <f aca="false">ROUNDDOWN((H36/$D46)*$D41,0)</f>
        <v>0</v>
      </c>
      <c r="I38" s="91" t="n">
        <f aca="false">ROUNDDOWN((I36/$D46)*$D41,0)</f>
        <v>0</v>
      </c>
      <c r="J38" s="91" t="n">
        <f aca="false">ROUNDDOWN((J36/$D46)*$D41,0)</f>
        <v>0</v>
      </c>
      <c r="K38" s="91" t="n">
        <f aca="false">ROUNDDOWN((K36/$D46)*$D41,0)</f>
        <v>0</v>
      </c>
      <c r="L38" s="91" t="n">
        <f aca="false">ROUNDDOWN((L36/$D46)*$D41,0)</f>
        <v>1</v>
      </c>
      <c r="M38" s="91" t="n">
        <f aca="false">ROUNDDOWN((M36/$D46)*$D41,0)</f>
        <v>1</v>
      </c>
      <c r="N38" s="91" t="n">
        <f aca="false">ROUNDDOWN((N36/$D46)*$D41,0)</f>
        <v>1</v>
      </c>
      <c r="O38" s="91" t="n">
        <f aca="false">ROUNDDOWN((O36/$D46)*$D41,0)</f>
        <v>2</v>
      </c>
      <c r="P38" s="91" t="n">
        <f aca="false">ROUNDDOWN((P36/$D46)*$D41,0)</f>
        <v>2</v>
      </c>
      <c r="Q38" s="91" t="n">
        <f aca="false">ROUNDDOWN((Q36/$D46)*$D41,0)</f>
        <v>2</v>
      </c>
      <c r="R38" s="91" t="n">
        <f aca="false">ROUNDDOWN((R36/$D46)*$D41,0)</f>
        <v>3</v>
      </c>
      <c r="S38" s="91" t="n">
        <f aca="false">ROUNDDOWN((S36/$D46)*$D41,0)</f>
        <v>3</v>
      </c>
      <c r="T38" s="91" t="n">
        <f aca="false">ROUNDDOWN((T36/$D46)*$D41,0)</f>
        <v>3</v>
      </c>
      <c r="U38" s="91" t="n">
        <f aca="false">ROUNDDOWN((U36/$D46)*$D41,0)</f>
        <v>3</v>
      </c>
      <c r="V38" s="91" t="n">
        <f aca="false">ROUNDDOWN((V36/$D46)*$D41,0)</f>
        <v>4</v>
      </c>
      <c r="W38" s="91" t="n">
        <f aca="false">ROUNDDOWN((W36/$D46)*$D41,0)</f>
        <v>4</v>
      </c>
      <c r="X38" s="91" t="n">
        <f aca="false">ROUNDDOWN((X36/$D46)*$D41,0)</f>
        <v>4</v>
      </c>
      <c r="Y38" s="91" t="n">
        <f aca="false">ROUNDDOWN((Y36/$D46)*$D41,0)</f>
        <v>5</v>
      </c>
      <c r="Z38" s="91" t="n">
        <f aca="false">ROUNDDOWN((Z36/$D46)*$D41,0)</f>
        <v>5</v>
      </c>
      <c r="AA38" s="91" t="n">
        <f aca="false">ROUNDDOWN((AA36/$D46)*$D41,0)</f>
        <v>5</v>
      </c>
      <c r="AB38" s="91" t="n">
        <f aca="false">ROUNDDOWN((AB36/$D46)*$D41,0)</f>
        <v>6</v>
      </c>
      <c r="AC38" s="91" t="n">
        <f aca="false">ROUNDDOWN((AC36/$D46)*$D41,0)</f>
        <v>6</v>
      </c>
      <c r="AD38" s="91" t="n">
        <f aca="false">ROUNDDOWN((AD36/$D46)*$D41,0)</f>
        <v>6</v>
      </c>
      <c r="AE38" s="91" t="n">
        <f aca="false">ROUNDDOWN((AE36/$D46)*$D41,0)</f>
        <v>7</v>
      </c>
      <c r="AF38" s="91" t="n">
        <f aca="false">ROUNDDOWN((AF36/$D46)*$D41,0)</f>
        <v>7</v>
      </c>
      <c r="AG38" s="91" t="n">
        <f aca="false">ROUNDDOWN((AG36/$D46)*$D41,0)</f>
        <v>7</v>
      </c>
      <c r="AH38" s="91" t="n">
        <f aca="false">ROUNDDOWN((AH36/$D46)*$D41,0)</f>
        <v>8</v>
      </c>
      <c r="AI38" s="91" t="n">
        <f aca="false">ROUNDDOWN((AI36/$D46)*$D41,0)</f>
        <v>9</v>
      </c>
      <c r="AJ38" s="91" t="n">
        <f aca="false">ROUNDDOWN((AJ36/$D46)*$D41,0)</f>
        <v>9</v>
      </c>
      <c r="AK38" s="91" t="n">
        <f aca="false">ROUNDDOWN((AK36/$D46)*$D41,0)</f>
        <v>9</v>
      </c>
      <c r="AL38" s="91" t="n">
        <f aca="false">ROUNDDOWN((AL36/$D46)*$D41,0)</f>
        <v>10</v>
      </c>
      <c r="AM38" s="91" t="n">
        <f aca="false">ROUNDDOWN((AM36/$D46)*$D41,0)</f>
        <v>10</v>
      </c>
      <c r="AN38" s="91" t="n">
        <f aca="false">ROUNDDOWN((AN36/$D46)*$D41,0)</f>
        <v>11</v>
      </c>
      <c r="AO38" s="91" t="n">
        <f aca="false">ROUNDDOWN((AO36/$D46)*$D41,0)</f>
        <v>11</v>
      </c>
      <c r="AP38" s="91" t="n">
        <f aca="false">ROUNDDOWN((AP36/$D46)*$D41,0)</f>
        <v>12</v>
      </c>
      <c r="AQ38" s="91" t="n">
        <f aca="false">ROUNDDOWN((AQ36/$D46)*$D41,0)</f>
        <v>12</v>
      </c>
      <c r="AR38" s="91" t="n">
        <f aca="false">ROUNDDOWN((AR36/$D46)*$D41,0)</f>
        <v>13</v>
      </c>
      <c r="AS38" s="91" t="n">
        <f aca="false">ROUNDDOWN((AS36/$D46)*$D41,0)</f>
        <v>13</v>
      </c>
      <c r="AT38" s="91" t="n">
        <f aca="false">ROUNDDOWN((AT36/$D46)*$D41,0)</f>
        <v>14</v>
      </c>
      <c r="AU38" s="91" t="n">
        <f aca="false">ROUNDDOWN((AU36/$D46)*$D41,0)</f>
        <v>14</v>
      </c>
      <c r="AV38" s="91" t="n">
        <f aca="false">ROUNDDOWN((AV36/$D46)*$D41,0)</f>
        <v>15</v>
      </c>
      <c r="AW38" s="91" t="n">
        <f aca="false">ROUNDDOWN((AW36/$D46)*$D41,0)</f>
        <v>15</v>
      </c>
      <c r="AX38" s="91" t="n">
        <f aca="false">ROUNDDOWN((AX36/$D46)*$D41,0)</f>
        <v>16</v>
      </c>
      <c r="AY38" s="91" t="n">
        <f aca="false">ROUNDDOWN((AY36/$D46)*$D41,0)</f>
        <v>16</v>
      </c>
      <c r="AZ38" s="91" t="n">
        <f aca="false">ROUNDDOWN((AZ36/$D46)*$D41,0)</f>
        <v>17</v>
      </c>
      <c r="BA38" s="91" t="n">
        <f aca="false">ROUNDDOWN((BA36/$D46)*$D41,0)</f>
        <v>17</v>
      </c>
      <c r="BB38" s="91" t="n">
        <f aca="false">ROUNDDOWN((BB36/$D46)*$D41,0)</f>
        <v>18</v>
      </c>
      <c r="BC38" s="91" t="n">
        <f aca="false">ROUNDDOWN((BC36/$D46)*$D41,0)</f>
        <v>18</v>
      </c>
      <c r="BD38" s="91" t="n">
        <f aca="false">ROUNDDOWN((BD36/$D46)*$D41,0)</f>
        <v>18</v>
      </c>
      <c r="BE38" s="91" t="n">
        <f aca="false">ROUNDDOWN((BE36/$D46)*$D41,0)</f>
        <v>19</v>
      </c>
      <c r="BF38" s="91" t="n">
        <f aca="false">ROUNDDOWN((BF36/$D46)*$D41,0)</f>
        <v>19</v>
      </c>
      <c r="BG38" s="91" t="n">
        <f aca="false">ROUNDDOWN((BG36/$D46)*$D41,0)</f>
        <v>20</v>
      </c>
      <c r="BH38" s="91" t="n">
        <f aca="false">ROUNDDOWN((BH36/$D46)*$D41,0)</f>
        <v>20</v>
      </c>
      <c r="BI38" s="91" t="n">
        <f aca="false">ROUNDDOWN((BI36/$D46)*$D41,0)</f>
        <v>21</v>
      </c>
      <c r="BJ38" s="91" t="n">
        <f aca="false">ROUNDDOWN((BJ36/$D46)*$D41,0)</f>
        <v>21</v>
      </c>
      <c r="BK38" s="91" t="n">
        <f aca="false">ROUNDDOWN((BK36/$D46)*$D41,0)</f>
        <v>22</v>
      </c>
      <c r="BL38" s="91" t="n">
        <f aca="false">ROUNDDOWN((BL36/$D46)*$D41,0)</f>
        <v>22</v>
      </c>
      <c r="BM38" s="91" t="n">
        <f aca="false">ROUNDDOWN((BM36/$D46)*$D41,0)</f>
        <v>23</v>
      </c>
      <c r="BN38" s="91" t="n">
        <f aca="false">ROUNDDOWN((BN36/$D46)*$D41,0)</f>
        <v>23</v>
      </c>
      <c r="BO38" s="91" t="n">
        <f aca="false">ROUNDDOWN((BO36/$D46)*$D41,0)</f>
        <v>24</v>
      </c>
      <c r="BP38" s="91" t="n">
        <f aca="false">ROUNDDOWN((BP36/$D46)*$D41,0)</f>
        <v>24</v>
      </c>
      <c r="BQ38" s="91" t="n">
        <f aca="false">ROUNDDOWN((BQ36/$D46)*$D41,0)</f>
        <v>25</v>
      </c>
      <c r="BR38" s="91" t="n">
        <f aca="false">ROUNDDOWN((BR36/$D46)*$D41,0)</f>
        <v>25</v>
      </c>
      <c r="BS38" s="91" t="n">
        <f aca="false">ROUNDDOWN((BS36/$D46)*$D41,0)</f>
        <v>26</v>
      </c>
      <c r="BT38" s="91" t="n">
        <f aca="false">ROUNDDOWN((BT36/$D46)*$D41,0)</f>
        <v>26</v>
      </c>
      <c r="BU38" s="91" t="n">
        <f aca="false">ROUNDDOWN((BU36/$D46)*$D41,0)</f>
        <v>26</v>
      </c>
      <c r="BV38" s="91" t="n">
        <f aca="false">ROUNDDOWN((BV36/$D46)*$D41,0)</f>
        <v>27</v>
      </c>
      <c r="BW38" s="91" t="n">
        <f aca="false">ROUNDDOWN((BW36/$D46)*$D41,0)</f>
        <v>27</v>
      </c>
      <c r="BX38" s="91" t="n">
        <f aca="false">ROUNDDOWN((BX36/$D46)*$D41,0)</f>
        <v>28</v>
      </c>
      <c r="BY38" s="91" t="n">
        <f aca="false">ROUNDDOWN((BY36/$D46)*$D41,0)</f>
        <v>28</v>
      </c>
    </row>
    <row r="39" s="91" customFormat="true" ht="17" hidden="false" customHeight="false" outlineLevel="0" collapsed="false">
      <c r="D39" s="92"/>
    </row>
    <row r="40" s="91" customFormat="true" ht="17" hidden="false" customHeight="false" outlineLevel="0" collapsed="false">
      <c r="B40" s="91" t="s">
        <v>259</v>
      </c>
      <c r="D40" s="92"/>
    </row>
    <row r="41" s="91" customFormat="true" ht="17" hidden="false" customHeight="false" outlineLevel="0" collapsed="false">
      <c r="C41" s="91" t="s">
        <v>271</v>
      </c>
      <c r="D41" s="97" t="n">
        <v>4</v>
      </c>
    </row>
    <row r="42" s="91" customFormat="true" ht="15" hidden="false" customHeight="true" outlineLevel="0" collapsed="false">
      <c r="C42" s="91" t="s">
        <v>272</v>
      </c>
      <c r="D42" s="98" t="n">
        <v>0.8</v>
      </c>
    </row>
    <row r="43" s="91" customFormat="true" ht="15" hidden="false" customHeight="true" outlineLevel="0" collapsed="false">
      <c r="C43" s="91" t="s">
        <v>273</v>
      </c>
      <c r="D43" s="98" t="n">
        <v>0.2</v>
      </c>
    </row>
    <row r="44" s="91" customFormat="true" ht="17" hidden="false" customHeight="false" outlineLevel="0" collapsed="false">
      <c r="D44" s="92"/>
    </row>
    <row r="45" s="91" customFormat="true" ht="17" hidden="false" customHeight="false" outlineLevel="0" collapsed="false">
      <c r="C45" s="91" t="s">
        <v>263</v>
      </c>
      <c r="D45" s="92" t="n">
        <f aca="false">((D37+(D38*D41))*(1+D43))/D42</f>
        <v>457500</v>
      </c>
    </row>
    <row r="46" s="91" customFormat="true" ht="17" hidden="false" customHeight="false" outlineLevel="0" collapsed="false">
      <c r="C46" s="91" t="s">
        <v>264</v>
      </c>
      <c r="D46" s="92" t="n">
        <f aca="false">D45/12</f>
        <v>38125</v>
      </c>
    </row>
    <row r="47" s="91" customFormat="true" ht="17" hidden="false" customHeight="false" outlineLevel="0" collapsed="false">
      <c r="D47" s="92"/>
    </row>
    <row r="48" s="91" customFormat="true" ht="17" hidden="false" customHeight="false" outlineLevel="0" collapsed="false">
      <c r="B48" s="91" t="s">
        <v>274</v>
      </c>
      <c r="D48" s="92"/>
      <c r="F48" s="91" t="n">
        <f aca="false">SUM(F37:F38)</f>
        <v>0</v>
      </c>
      <c r="G48" s="91" t="n">
        <f aca="false">SUM(G37:G38)</f>
        <v>0</v>
      </c>
      <c r="H48" s="91" t="n">
        <f aca="false">SUM(H37:H38)</f>
        <v>0</v>
      </c>
      <c r="I48" s="91" t="n">
        <f aca="false">SUM(I37:I38)</f>
        <v>0</v>
      </c>
      <c r="J48" s="91" t="n">
        <f aca="false">SUM(J37:J38)</f>
        <v>0</v>
      </c>
      <c r="K48" s="91" t="n">
        <f aca="false">SUM(K37:K38)</f>
        <v>0</v>
      </c>
      <c r="L48" s="91" t="n">
        <f aca="false">SUM(L37:L38)</f>
        <v>1</v>
      </c>
      <c r="M48" s="91" t="n">
        <f aca="false">SUM(M37:M38)</f>
        <v>1</v>
      </c>
      <c r="N48" s="91" t="n">
        <f aca="false">SUM(N37:N38)</f>
        <v>1</v>
      </c>
      <c r="O48" s="91" t="n">
        <f aca="false">SUM(O37:O38)</f>
        <v>2</v>
      </c>
      <c r="P48" s="91" t="n">
        <f aca="false">SUM(P37:P38)</f>
        <v>2</v>
      </c>
      <c r="Q48" s="91" t="n">
        <f aca="false">SUM(Q37:Q38)</f>
        <v>2</v>
      </c>
      <c r="R48" s="91" t="n">
        <f aca="false">SUM(R37:R38)</f>
        <v>3</v>
      </c>
      <c r="S48" s="91" t="n">
        <f aca="false">SUM(S37:S38)</f>
        <v>3</v>
      </c>
      <c r="T48" s="91" t="n">
        <f aca="false">SUM(T37:T38)</f>
        <v>3</v>
      </c>
      <c r="U48" s="91" t="n">
        <f aca="false">SUM(U37:U38)</f>
        <v>3</v>
      </c>
      <c r="V48" s="91" t="n">
        <f aca="false">SUM(V37:V38)</f>
        <v>5</v>
      </c>
      <c r="W48" s="91" t="n">
        <f aca="false">SUM(W37:W38)</f>
        <v>5</v>
      </c>
      <c r="X48" s="91" t="n">
        <f aca="false">SUM(X37:X38)</f>
        <v>5</v>
      </c>
      <c r="Y48" s="91" t="n">
        <f aca="false">SUM(Y37:Y38)</f>
        <v>6</v>
      </c>
      <c r="Z48" s="91" t="n">
        <f aca="false">SUM(Z37:Z38)</f>
        <v>6</v>
      </c>
      <c r="AA48" s="91" t="n">
        <f aca="false">SUM(AA37:AA38)</f>
        <v>6</v>
      </c>
      <c r="AB48" s="91" t="n">
        <f aca="false">SUM(AB37:AB38)</f>
        <v>7</v>
      </c>
      <c r="AC48" s="91" t="n">
        <f aca="false">SUM(AC37:AC38)</f>
        <v>7</v>
      </c>
      <c r="AD48" s="91" t="n">
        <f aca="false">SUM(AD37:AD38)</f>
        <v>7</v>
      </c>
      <c r="AE48" s="91" t="n">
        <f aca="false">SUM(AE37:AE38)</f>
        <v>8</v>
      </c>
      <c r="AF48" s="91" t="n">
        <f aca="false">SUM(AF37:AF38)</f>
        <v>8</v>
      </c>
      <c r="AG48" s="91" t="n">
        <f aca="false">SUM(AG37:AG38)</f>
        <v>8</v>
      </c>
      <c r="AH48" s="91" t="n">
        <f aca="false">SUM(AH37:AH38)</f>
        <v>10</v>
      </c>
      <c r="AI48" s="91" t="n">
        <f aca="false">SUM(AI37:AI38)</f>
        <v>11</v>
      </c>
      <c r="AJ48" s="91" t="n">
        <f aca="false">SUM(AJ37:AJ38)</f>
        <v>11</v>
      </c>
      <c r="AK48" s="91" t="n">
        <f aca="false">SUM(AK37:AK38)</f>
        <v>11</v>
      </c>
      <c r="AL48" s="91" t="n">
        <f aca="false">SUM(AL37:AL38)</f>
        <v>12</v>
      </c>
      <c r="AM48" s="91" t="n">
        <f aca="false">SUM(AM37:AM38)</f>
        <v>12</v>
      </c>
      <c r="AN48" s="91" t="n">
        <f aca="false">SUM(AN37:AN38)</f>
        <v>13</v>
      </c>
      <c r="AO48" s="91" t="n">
        <f aca="false">SUM(AO37:AO38)</f>
        <v>13</v>
      </c>
      <c r="AP48" s="91" t="n">
        <f aca="false">SUM(AP37:AP38)</f>
        <v>15</v>
      </c>
      <c r="AQ48" s="91" t="n">
        <f aca="false">SUM(AQ37:AQ38)</f>
        <v>15</v>
      </c>
      <c r="AR48" s="91" t="n">
        <f aca="false">SUM(AR37:AR38)</f>
        <v>16</v>
      </c>
      <c r="AS48" s="91" t="n">
        <f aca="false">SUM(AS37:AS38)</f>
        <v>16</v>
      </c>
      <c r="AT48" s="91" t="n">
        <f aca="false">SUM(AT37:AT38)</f>
        <v>17</v>
      </c>
      <c r="AU48" s="91" t="n">
        <f aca="false">SUM(AU37:AU38)</f>
        <v>17</v>
      </c>
      <c r="AV48" s="91" t="n">
        <f aca="false">SUM(AV37:AV38)</f>
        <v>18</v>
      </c>
      <c r="AW48" s="91" t="n">
        <f aca="false">SUM(AW37:AW38)</f>
        <v>18</v>
      </c>
      <c r="AX48" s="91" t="n">
        <f aca="false">SUM(AX37:AX38)</f>
        <v>20</v>
      </c>
      <c r="AY48" s="91" t="n">
        <f aca="false">SUM(AY37:AY38)</f>
        <v>20</v>
      </c>
      <c r="AZ48" s="91" t="n">
        <f aca="false">SUM(AZ37:AZ38)</f>
        <v>21</v>
      </c>
      <c r="BA48" s="91" t="n">
        <f aca="false">SUM(BA37:BA38)</f>
        <v>21</v>
      </c>
      <c r="BB48" s="91" t="n">
        <f aca="false">SUM(BB37:BB38)</f>
        <v>22</v>
      </c>
      <c r="BC48" s="91" t="n">
        <f aca="false">SUM(BC37:BC38)</f>
        <v>22</v>
      </c>
      <c r="BD48" s="91" t="n">
        <f aca="false">SUM(BD37:BD38)</f>
        <v>22</v>
      </c>
      <c r="BE48" s="91" t="n">
        <f aca="false">SUM(BE37:BE38)</f>
        <v>23</v>
      </c>
      <c r="BF48" s="91" t="n">
        <f aca="false">SUM(BF37:BF38)</f>
        <v>23</v>
      </c>
      <c r="BG48" s="91" t="n">
        <f aca="false">SUM(BG37:BG38)</f>
        <v>25</v>
      </c>
      <c r="BH48" s="91" t="n">
        <f aca="false">SUM(BH37:BH38)</f>
        <v>25</v>
      </c>
      <c r="BI48" s="91" t="n">
        <f aca="false">SUM(BI37:BI38)</f>
        <v>26</v>
      </c>
      <c r="BJ48" s="91" t="n">
        <f aca="false">SUM(BJ37:BJ38)</f>
        <v>26</v>
      </c>
      <c r="BK48" s="91" t="n">
        <f aca="false">SUM(BK37:BK38)</f>
        <v>27</v>
      </c>
      <c r="BL48" s="91" t="n">
        <f aca="false">SUM(BL37:BL38)</f>
        <v>27</v>
      </c>
      <c r="BM48" s="91" t="n">
        <f aca="false">SUM(BM37:BM38)</f>
        <v>28</v>
      </c>
      <c r="BN48" s="91" t="n">
        <f aca="false">SUM(BN37:BN38)</f>
        <v>28</v>
      </c>
      <c r="BO48" s="91" t="n">
        <f aca="false">SUM(BO37:BO38)</f>
        <v>30</v>
      </c>
      <c r="BP48" s="91" t="n">
        <f aca="false">SUM(BP37:BP38)</f>
        <v>30</v>
      </c>
      <c r="BQ48" s="91" t="n">
        <f aca="false">SUM(BQ37:BQ38)</f>
        <v>31</v>
      </c>
      <c r="BR48" s="91" t="n">
        <f aca="false">SUM(BR37:BR38)</f>
        <v>31</v>
      </c>
      <c r="BS48" s="91" t="n">
        <f aca="false">SUM(BS37:BS38)</f>
        <v>32</v>
      </c>
      <c r="BT48" s="91" t="n">
        <f aca="false">SUM(BT37:BT38)</f>
        <v>32</v>
      </c>
      <c r="BU48" s="91" t="n">
        <f aca="false">SUM(BU37:BU38)</f>
        <v>32</v>
      </c>
      <c r="BV48" s="91" t="n">
        <f aca="false">SUM(BV37:BV38)</f>
        <v>33</v>
      </c>
      <c r="BW48" s="91" t="n">
        <f aca="false">SUM(BW37:BW38)</f>
        <v>33</v>
      </c>
      <c r="BX48" s="91" t="n">
        <f aca="false">SUM(BX37:BX38)</f>
        <v>35</v>
      </c>
      <c r="BY48" s="91" t="n">
        <f aca="false">SUM(BY37:BY38)</f>
        <v>35</v>
      </c>
    </row>
    <row r="49" s="91" customFormat="true" ht="17" hidden="false" customHeight="false" outlineLevel="0" collapsed="false">
      <c r="D49" s="92"/>
    </row>
    <row r="50" s="91" customFormat="true" ht="17" hidden="false" customHeight="false" outlineLevel="0" collapsed="false">
      <c r="B50" s="95" t="s">
        <v>275</v>
      </c>
      <c r="D50" s="92" t="s">
        <v>255</v>
      </c>
      <c r="F50" s="91" t="n">
        <f aca="false">'FINANCIAL MODEL'!G80*1000</f>
        <v>5000</v>
      </c>
      <c r="G50" s="91" t="n">
        <f aca="false">'FINANCIAL MODEL'!H80*1000</f>
        <v>5000</v>
      </c>
      <c r="H50" s="91" t="n">
        <f aca="false">'FINANCIAL MODEL'!I80*1000</f>
        <v>5000</v>
      </c>
      <c r="I50" s="91" t="n">
        <f aca="false">'FINANCIAL MODEL'!J80*1000</f>
        <v>5000</v>
      </c>
      <c r="J50" s="91" t="n">
        <f aca="false">'FINANCIAL MODEL'!K80*1000</f>
        <v>5000</v>
      </c>
      <c r="K50" s="91" t="n">
        <f aca="false">'FINANCIAL MODEL'!L80*1000</f>
        <v>5177.9</v>
      </c>
      <c r="L50" s="91" t="n">
        <f aca="false">'FINANCIAL MODEL'!M80*1000</f>
        <v>5457.9</v>
      </c>
      <c r="M50" s="91" t="n">
        <f aca="false">'FINANCIAL MODEL'!N80*1000</f>
        <v>5737.9</v>
      </c>
      <c r="N50" s="91" t="n">
        <f aca="false">'FINANCIAL MODEL'!O80*1000</f>
        <v>6577.9</v>
      </c>
      <c r="O50" s="91" t="n">
        <f aca="false">'FINANCIAL MODEL'!P80*1000</f>
        <v>11057.9</v>
      </c>
      <c r="P50" s="91" t="n">
        <f aca="false">'FINANCIAL MODEL'!Q80*1000</f>
        <v>12737.9</v>
      </c>
      <c r="Q50" s="91" t="n">
        <f aca="false">'FINANCIAL MODEL'!R80*1000</f>
        <v>14417.9</v>
      </c>
      <c r="R50" s="91" t="n">
        <f aca="false">'FINANCIAL MODEL'!S80*1000</f>
        <v>16097.9</v>
      </c>
      <c r="S50" s="91" t="n">
        <f aca="false">'FINANCIAL MODEL'!T80*1000</f>
        <v>17777.9</v>
      </c>
      <c r="T50" s="91" t="n">
        <f aca="false">'FINANCIAL MODEL'!U80*1000</f>
        <v>19457.9</v>
      </c>
      <c r="U50" s="91" t="n">
        <f aca="false">'FINANCIAL MODEL'!V80*1000</f>
        <v>21137.9</v>
      </c>
      <c r="V50" s="91" t="n">
        <f aca="false">'FINANCIAL MODEL'!W80*1000</f>
        <v>22817.9</v>
      </c>
      <c r="W50" s="91" t="n">
        <f aca="false">'FINANCIAL MODEL'!X80*1000</f>
        <v>24497.9</v>
      </c>
      <c r="X50" s="91" t="n">
        <f aca="false">'FINANCIAL MODEL'!Y80*1000</f>
        <v>26177.9</v>
      </c>
      <c r="Y50" s="91" t="n">
        <f aca="false">'FINANCIAL MODEL'!Z80*1000</f>
        <v>27857.9</v>
      </c>
      <c r="Z50" s="91" t="n">
        <f aca="false">'FINANCIAL MODEL'!AA80*1000</f>
        <v>29537.9</v>
      </c>
      <c r="AA50" s="91" t="n">
        <f aca="false">'FINANCIAL MODEL'!AB80*1000</f>
        <v>31217.9</v>
      </c>
      <c r="AB50" s="91" t="n">
        <f aca="false">'FINANCIAL MODEL'!AC80*1000</f>
        <v>32897.9</v>
      </c>
      <c r="AC50" s="91" t="n">
        <f aca="false">'FINANCIAL MODEL'!AD80*1000</f>
        <v>34577.9</v>
      </c>
      <c r="AD50" s="91" t="n">
        <f aca="false">'FINANCIAL MODEL'!AE80*1000</f>
        <v>36257.9</v>
      </c>
      <c r="AE50" s="91" t="n">
        <f aca="false">'FINANCIAL MODEL'!AF80*1000</f>
        <v>37937.9</v>
      </c>
      <c r="AF50" s="91" t="n">
        <f aca="false">'FINANCIAL MODEL'!AG80*1000</f>
        <v>39617.9</v>
      </c>
      <c r="AG50" s="91" t="n">
        <f aca="false">'FINANCIAL MODEL'!AH80*1000</f>
        <v>41297.9</v>
      </c>
      <c r="AH50" s="91" t="n">
        <f aca="false">'FINANCIAL MODEL'!AI80*1000</f>
        <v>42977.9</v>
      </c>
      <c r="AI50" s="91" t="n">
        <f aca="false">'FINANCIAL MODEL'!AJ80*1000</f>
        <v>48297.9</v>
      </c>
      <c r="AJ50" s="91" t="n">
        <f aca="false">'FINANCIAL MODEL'!AK80*1000</f>
        <v>50817.9</v>
      </c>
      <c r="AK50" s="91" t="n">
        <f aca="false">'FINANCIAL MODEL'!AL80*1000</f>
        <v>53337.9</v>
      </c>
      <c r="AL50" s="91" t="n">
        <f aca="false">'FINANCIAL MODEL'!AM80*1000</f>
        <v>55857.9</v>
      </c>
      <c r="AM50" s="91" t="n">
        <f aca="false">'FINANCIAL MODEL'!AN80*1000</f>
        <v>58377.9</v>
      </c>
      <c r="AN50" s="91" t="n">
        <f aca="false">'FINANCIAL MODEL'!AO80*1000</f>
        <v>60897.9</v>
      </c>
      <c r="AO50" s="91" t="n">
        <f aca="false">'FINANCIAL MODEL'!AP80*1000</f>
        <v>63417.9</v>
      </c>
      <c r="AP50" s="91" t="n">
        <f aca="false">'FINANCIAL MODEL'!AQ80*1000</f>
        <v>65937.9</v>
      </c>
      <c r="AQ50" s="91" t="n">
        <f aca="false">'FINANCIAL MODEL'!AR80*1000</f>
        <v>68457.9</v>
      </c>
      <c r="AR50" s="91" t="n">
        <f aca="false">'FINANCIAL MODEL'!AS80*1000</f>
        <v>70977.9</v>
      </c>
      <c r="AS50" s="91" t="n">
        <f aca="false">'FINANCIAL MODEL'!AT80*1000</f>
        <v>73497.9</v>
      </c>
      <c r="AT50" s="91" t="n">
        <f aca="false">'FINANCIAL MODEL'!AU80*1000</f>
        <v>76017.9</v>
      </c>
      <c r="AU50" s="91" t="n">
        <f aca="false">'FINANCIAL MODEL'!AV80*1000</f>
        <v>78537.9</v>
      </c>
      <c r="AV50" s="91" t="n">
        <f aca="false">'FINANCIAL MODEL'!AW80*1000</f>
        <v>81057.9</v>
      </c>
      <c r="AW50" s="91" t="n">
        <f aca="false">'FINANCIAL MODEL'!AX80*1000</f>
        <v>83577.9</v>
      </c>
      <c r="AX50" s="91" t="n">
        <f aca="false">'FINANCIAL MODEL'!AY80*1000</f>
        <v>86097.9</v>
      </c>
      <c r="AY50" s="91" t="n">
        <f aca="false">'FINANCIAL MODEL'!AZ80*1000</f>
        <v>88617.9</v>
      </c>
      <c r="AZ50" s="91" t="n">
        <f aca="false">'FINANCIAL MODEL'!BA80*1000</f>
        <v>91137.9</v>
      </c>
      <c r="BA50" s="91" t="n">
        <f aca="false">'FINANCIAL MODEL'!BB80*1000</f>
        <v>93657.9</v>
      </c>
      <c r="BB50" s="91" t="n">
        <f aca="false">'FINANCIAL MODEL'!BC80*1000</f>
        <v>96177.9</v>
      </c>
      <c r="BC50" s="91" t="n">
        <f aca="false">'FINANCIAL MODEL'!BD80*1000</f>
        <v>98697.9</v>
      </c>
      <c r="BD50" s="91" t="n">
        <f aca="false">'FINANCIAL MODEL'!BE80*1000</f>
        <v>101217.9</v>
      </c>
      <c r="BE50" s="91" t="n">
        <f aca="false">'FINANCIAL MODEL'!BF80*1000</f>
        <v>103737.9</v>
      </c>
      <c r="BF50" s="91" t="n">
        <f aca="false">'FINANCIAL MODEL'!BG80*1000</f>
        <v>106257.9</v>
      </c>
      <c r="BG50" s="91" t="n">
        <f aca="false">'FINANCIAL MODEL'!BH80*1000</f>
        <v>108777.9</v>
      </c>
      <c r="BH50" s="91" t="n">
        <f aca="false">'FINANCIAL MODEL'!BI80*1000</f>
        <v>111297.9</v>
      </c>
      <c r="BI50" s="91" t="n">
        <f aca="false">'FINANCIAL MODEL'!BJ80*1000</f>
        <v>113817.9</v>
      </c>
      <c r="BJ50" s="91" t="n">
        <f aca="false">'FINANCIAL MODEL'!BK80*1000</f>
        <v>116337.9</v>
      </c>
      <c r="BK50" s="91" t="n">
        <f aca="false">'FINANCIAL MODEL'!BL80*1000</f>
        <v>118857.9</v>
      </c>
      <c r="BL50" s="91" t="n">
        <f aca="false">'FINANCIAL MODEL'!BM80*1000</f>
        <v>121377.9</v>
      </c>
      <c r="BM50" s="91" t="n">
        <f aca="false">'FINANCIAL MODEL'!BN80*1000</f>
        <v>123897.9</v>
      </c>
      <c r="BN50" s="91" t="n">
        <f aca="false">'FINANCIAL MODEL'!BO80*1000</f>
        <v>126417.9</v>
      </c>
      <c r="BO50" s="91" t="n">
        <f aca="false">'FINANCIAL MODEL'!BP80*1000</f>
        <v>128937.9</v>
      </c>
      <c r="BP50" s="91" t="n">
        <f aca="false">'FINANCIAL MODEL'!BQ80*1000</f>
        <v>131457.9</v>
      </c>
      <c r="BQ50" s="91" t="n">
        <f aca="false">'FINANCIAL MODEL'!BR80*1000</f>
        <v>133977.9</v>
      </c>
      <c r="BR50" s="91" t="n">
        <f aca="false">'FINANCIAL MODEL'!BS80*1000</f>
        <v>136497.9</v>
      </c>
      <c r="BS50" s="91" t="n">
        <f aca="false">'FINANCIAL MODEL'!BT80*1000</f>
        <v>139017.9</v>
      </c>
      <c r="BT50" s="91" t="n">
        <f aca="false">'FINANCIAL MODEL'!BU80*1000</f>
        <v>141537.9</v>
      </c>
      <c r="BU50" s="91" t="n">
        <f aca="false">'FINANCIAL MODEL'!BV80*1000</f>
        <v>144057.9</v>
      </c>
      <c r="BV50" s="91" t="n">
        <f aca="false">'FINANCIAL MODEL'!BW80*1000</f>
        <v>146577.9</v>
      </c>
      <c r="BW50" s="91" t="n">
        <f aca="false">'FINANCIAL MODEL'!BX80*1000</f>
        <v>149097.9</v>
      </c>
      <c r="BX50" s="91" t="n">
        <f aca="false">'FINANCIAL MODEL'!BY80*1000</f>
        <v>151617.9</v>
      </c>
      <c r="BY50" s="91" t="n">
        <f aca="false">'FINANCIAL MODEL'!BZ80*1000</f>
        <v>154137.9</v>
      </c>
    </row>
    <row r="51" s="91" customFormat="true" ht="17" hidden="false" customHeight="false" outlineLevel="0" collapsed="false">
      <c r="B51" s="91" t="s">
        <v>276</v>
      </c>
      <c r="D51" s="92"/>
      <c r="F51" s="91" t="n">
        <f aca="false">ROUNDDOWN(F50/$D$67,0)</f>
        <v>0</v>
      </c>
      <c r="G51" s="91" t="n">
        <f aca="false">ROUNDDOWN(G50/$D$67,0)</f>
        <v>0</v>
      </c>
      <c r="H51" s="91" t="n">
        <f aca="false">ROUNDDOWN(H50/$D$67,0)</f>
        <v>0</v>
      </c>
      <c r="I51" s="91" t="n">
        <f aca="false">ROUNDDOWN(I50/$D$67,0)</f>
        <v>0</v>
      </c>
      <c r="J51" s="91" t="n">
        <f aca="false">ROUNDDOWN(J50/$D$67,0)</f>
        <v>0</v>
      </c>
      <c r="K51" s="91" t="n">
        <f aca="false">ROUNDDOWN(K50/$D$67,0)</f>
        <v>0</v>
      </c>
      <c r="L51" s="91" t="n">
        <f aca="false">ROUNDDOWN(L50/$D$67,0)</f>
        <v>0</v>
      </c>
      <c r="M51" s="91" t="n">
        <f aca="false">ROUNDDOWN(M50/$D$67,0)</f>
        <v>0</v>
      </c>
      <c r="N51" s="91" t="n">
        <f aca="false">ROUNDDOWN(N50/$D$67,0)</f>
        <v>0</v>
      </c>
      <c r="O51" s="91" t="n">
        <f aca="false">ROUNDDOWN(O50/$D$67,0)</f>
        <v>0</v>
      </c>
      <c r="P51" s="91" t="n">
        <f aca="false">ROUNDDOWN(P50/$D$67,0)</f>
        <v>0</v>
      </c>
      <c r="Q51" s="91" t="n">
        <f aca="false">ROUNDDOWN(Q50/$D$67,0)</f>
        <v>0</v>
      </c>
      <c r="R51" s="91" t="n">
        <f aca="false">ROUNDDOWN(R50/$D$67,0)</f>
        <v>0</v>
      </c>
      <c r="S51" s="91" t="n">
        <f aca="false">ROUNDDOWN(S50/$D$67,0)</f>
        <v>0</v>
      </c>
      <c r="T51" s="91" t="n">
        <f aca="false">ROUNDDOWN(T50/$D$67,0)</f>
        <v>0</v>
      </c>
      <c r="U51" s="91" t="n">
        <f aca="false">ROUNDDOWN(U50/$D$67,0)</f>
        <v>0</v>
      </c>
      <c r="V51" s="91" t="n">
        <f aca="false">ROUNDDOWN(V50/$D$67,0)</f>
        <v>0</v>
      </c>
      <c r="W51" s="91" t="n">
        <f aca="false">ROUNDDOWN(W50/$D$67,0)</f>
        <v>0</v>
      </c>
      <c r="X51" s="91" t="n">
        <f aca="false">ROUNDDOWN(X50/$D$67,0)</f>
        <v>0</v>
      </c>
      <c r="Y51" s="91" t="n">
        <f aca="false">ROUNDDOWN(Y50/$D$67,0)</f>
        <v>0</v>
      </c>
      <c r="Z51" s="91" t="n">
        <f aca="false">ROUNDDOWN(Z50/$D$67,0)</f>
        <v>0</v>
      </c>
      <c r="AA51" s="91" t="n">
        <f aca="false">ROUNDDOWN(AA50/$D$67,0)</f>
        <v>0</v>
      </c>
      <c r="AB51" s="91" t="n">
        <f aca="false">ROUNDDOWN(AB50/$D$67,0)</f>
        <v>0</v>
      </c>
      <c r="AC51" s="91" t="n">
        <f aca="false">ROUNDDOWN(AC50/$D$67,0)</f>
        <v>0</v>
      </c>
      <c r="AD51" s="91" t="n">
        <f aca="false">ROUNDDOWN(AD50/$D$67,0)</f>
        <v>0</v>
      </c>
      <c r="AE51" s="91" t="n">
        <f aca="false">ROUNDDOWN(AE50/$D$67,0)</f>
        <v>0</v>
      </c>
      <c r="AF51" s="91" t="n">
        <f aca="false">ROUNDDOWN(AF50/$D$67,0)</f>
        <v>0</v>
      </c>
      <c r="AG51" s="91" t="n">
        <f aca="false">ROUNDDOWN(AG50/$D$67,0)</f>
        <v>0</v>
      </c>
      <c r="AH51" s="91" t="n">
        <f aca="false">ROUNDDOWN(AH50/$D$67,0)</f>
        <v>0</v>
      </c>
      <c r="AI51" s="91" t="n">
        <f aca="false">ROUNDDOWN(AI50/$D$67,0)</f>
        <v>0</v>
      </c>
      <c r="AJ51" s="91" t="n">
        <f aca="false">ROUNDDOWN(AJ50/$D$67,0)</f>
        <v>0</v>
      </c>
      <c r="AK51" s="91" t="n">
        <f aca="false">ROUNDDOWN(AK50/$D$67,0)</f>
        <v>0</v>
      </c>
      <c r="AL51" s="91" t="n">
        <f aca="false">ROUNDDOWN(AL50/$D$67,0)</f>
        <v>0</v>
      </c>
      <c r="AM51" s="91" t="n">
        <f aca="false">ROUNDDOWN(AM50/$D$67,0)</f>
        <v>0</v>
      </c>
      <c r="AN51" s="91" t="n">
        <f aca="false">ROUNDDOWN(AN50/$D$67,0)</f>
        <v>0</v>
      </c>
      <c r="AO51" s="91" t="n">
        <f aca="false">ROUNDDOWN(AO50/$D$67,0)</f>
        <v>0</v>
      </c>
      <c r="AP51" s="91" t="n">
        <f aca="false">ROUNDDOWN(AP50/$D$67,0)</f>
        <v>0</v>
      </c>
      <c r="AQ51" s="91" t="n">
        <f aca="false">ROUNDDOWN(AQ50/$D$67,0)</f>
        <v>1</v>
      </c>
      <c r="AR51" s="91" t="n">
        <f aca="false">ROUNDDOWN(AR50/$D$67,0)</f>
        <v>1</v>
      </c>
      <c r="AS51" s="91" t="n">
        <f aca="false">ROUNDDOWN(AS50/$D$67,0)</f>
        <v>1</v>
      </c>
      <c r="AT51" s="91" t="n">
        <f aca="false">ROUNDDOWN(AT50/$D$67,0)</f>
        <v>1</v>
      </c>
      <c r="AU51" s="91" t="n">
        <f aca="false">ROUNDDOWN(AU50/$D$67,0)</f>
        <v>1</v>
      </c>
      <c r="AV51" s="91" t="n">
        <f aca="false">ROUNDDOWN(AV50/$D$67,0)</f>
        <v>1</v>
      </c>
      <c r="AW51" s="91" t="n">
        <f aca="false">ROUNDDOWN(AW50/$D$67,0)</f>
        <v>1</v>
      </c>
      <c r="AX51" s="91" t="n">
        <f aca="false">ROUNDDOWN(AX50/$D$67,0)</f>
        <v>1</v>
      </c>
      <c r="AY51" s="91" t="n">
        <f aca="false">ROUNDDOWN(AY50/$D$67,0)</f>
        <v>1</v>
      </c>
      <c r="AZ51" s="91" t="n">
        <f aca="false">ROUNDDOWN(AZ50/$D$67,0)</f>
        <v>1</v>
      </c>
      <c r="BA51" s="91" t="n">
        <f aca="false">ROUNDDOWN(BA50/$D$67,0)</f>
        <v>1</v>
      </c>
      <c r="BB51" s="91" t="n">
        <f aca="false">ROUNDDOWN(BB50/$D$67,0)</f>
        <v>1</v>
      </c>
      <c r="BC51" s="91" t="n">
        <f aca="false">ROUNDDOWN(BC50/$D$67,0)</f>
        <v>1</v>
      </c>
      <c r="BD51" s="91" t="n">
        <f aca="false">ROUNDDOWN(BD50/$D$67,0)</f>
        <v>1</v>
      </c>
      <c r="BE51" s="91" t="n">
        <f aca="false">ROUNDDOWN(BE50/$D$67,0)</f>
        <v>1</v>
      </c>
      <c r="BF51" s="91" t="n">
        <f aca="false">ROUNDDOWN(BF50/$D$67,0)</f>
        <v>1</v>
      </c>
      <c r="BG51" s="91" t="n">
        <f aca="false">ROUNDDOWN(BG50/$D$67,0)</f>
        <v>1</v>
      </c>
      <c r="BH51" s="91" t="n">
        <f aca="false">ROUNDDOWN(BH50/$D$67,0)</f>
        <v>1</v>
      </c>
      <c r="BI51" s="91" t="n">
        <f aca="false">ROUNDDOWN(BI50/$D$67,0)</f>
        <v>1</v>
      </c>
      <c r="BJ51" s="91" t="n">
        <f aca="false">ROUNDDOWN(BJ50/$D$67,0)</f>
        <v>1</v>
      </c>
      <c r="BK51" s="91" t="n">
        <f aca="false">ROUNDDOWN(BK50/$D$67,0)</f>
        <v>1</v>
      </c>
      <c r="BL51" s="91" t="n">
        <f aca="false">ROUNDDOWN(BL50/$D$67,0)</f>
        <v>1</v>
      </c>
      <c r="BM51" s="91" t="n">
        <f aca="false">ROUNDDOWN(BM50/$D$67,0)</f>
        <v>1</v>
      </c>
      <c r="BN51" s="91" t="n">
        <f aca="false">ROUNDDOWN(BN50/$D$67,0)</f>
        <v>1</v>
      </c>
      <c r="BO51" s="91" t="n">
        <f aca="false">ROUNDDOWN(BO50/$D$67,0)</f>
        <v>1</v>
      </c>
      <c r="BP51" s="91" t="n">
        <f aca="false">ROUNDDOWN(BP50/$D$67,0)</f>
        <v>1</v>
      </c>
      <c r="BQ51" s="91" t="n">
        <f aca="false">ROUNDDOWN(BQ50/$D$67,0)</f>
        <v>1</v>
      </c>
      <c r="BR51" s="91" t="n">
        <f aca="false">ROUNDDOWN(BR50/$D$67,0)</f>
        <v>2</v>
      </c>
      <c r="BS51" s="91" t="n">
        <f aca="false">ROUNDDOWN(BS50/$D$67,0)</f>
        <v>2</v>
      </c>
      <c r="BT51" s="91" t="n">
        <f aca="false">ROUNDDOWN(BT50/$D$67,0)</f>
        <v>2</v>
      </c>
      <c r="BU51" s="91" t="n">
        <f aca="false">ROUNDDOWN(BU50/$D$67,0)</f>
        <v>2</v>
      </c>
      <c r="BV51" s="91" t="n">
        <f aca="false">ROUNDDOWN(BV50/$D$67,0)</f>
        <v>2</v>
      </c>
      <c r="BW51" s="91" t="n">
        <f aca="false">ROUNDDOWN(BW50/$D$67,0)</f>
        <v>2</v>
      </c>
      <c r="BX51" s="91" t="n">
        <f aca="false">ROUNDDOWN(BX50/$D$67,0)</f>
        <v>2</v>
      </c>
      <c r="BY51" s="91" t="n">
        <f aca="false">ROUNDDOWN(BY50/$D$67,0)</f>
        <v>2</v>
      </c>
    </row>
    <row r="52" s="91" customFormat="true" ht="17" hidden="false" customHeight="false" outlineLevel="0" collapsed="false">
      <c r="B52" s="91" t="s">
        <v>277</v>
      </c>
      <c r="D52" s="92"/>
    </row>
    <row r="53" s="91" customFormat="true" ht="17" hidden="false" customHeight="false" outlineLevel="0" collapsed="false">
      <c r="C53" s="91" t="s">
        <v>278</v>
      </c>
      <c r="D53" s="92" t="n">
        <v>95000</v>
      </c>
      <c r="E53" s="91" t="s">
        <v>279</v>
      </c>
      <c r="F53" s="91" t="n">
        <f aca="false">F$51</f>
        <v>0</v>
      </c>
      <c r="G53" s="91" t="n">
        <f aca="false">G$51</f>
        <v>0</v>
      </c>
      <c r="H53" s="91" t="n">
        <f aca="false">H$51</f>
        <v>0</v>
      </c>
      <c r="I53" s="91" t="n">
        <f aca="false">I$51</f>
        <v>0</v>
      </c>
      <c r="J53" s="91" t="n">
        <f aca="false">J$51</f>
        <v>0</v>
      </c>
      <c r="K53" s="91" t="n">
        <f aca="false">K$51</f>
        <v>0</v>
      </c>
      <c r="L53" s="91" t="n">
        <f aca="false">L$51</f>
        <v>0</v>
      </c>
      <c r="M53" s="91" t="n">
        <f aca="false">M$51</f>
        <v>0</v>
      </c>
      <c r="N53" s="91" t="n">
        <f aca="false">N$51</f>
        <v>0</v>
      </c>
      <c r="O53" s="91" t="n">
        <f aca="false">O$51</f>
        <v>0</v>
      </c>
      <c r="P53" s="91" t="n">
        <f aca="false">P$51</f>
        <v>0</v>
      </c>
      <c r="Q53" s="91" t="n">
        <f aca="false">Q$51</f>
        <v>0</v>
      </c>
      <c r="R53" s="91" t="n">
        <f aca="false">R$51</f>
        <v>0</v>
      </c>
      <c r="S53" s="91" t="n">
        <f aca="false">S$51</f>
        <v>0</v>
      </c>
      <c r="T53" s="91" t="n">
        <f aca="false">T$51</f>
        <v>0</v>
      </c>
      <c r="U53" s="91" t="n">
        <f aca="false">U$51</f>
        <v>0</v>
      </c>
      <c r="V53" s="91" t="n">
        <f aca="false">V$51</f>
        <v>0</v>
      </c>
      <c r="W53" s="91" t="n">
        <f aca="false">W$51</f>
        <v>0</v>
      </c>
      <c r="X53" s="91" t="n">
        <f aca="false">X$51</f>
        <v>0</v>
      </c>
      <c r="Y53" s="91" t="n">
        <f aca="false">Y$51</f>
        <v>0</v>
      </c>
      <c r="Z53" s="91" t="n">
        <f aca="false">Z$51</f>
        <v>0</v>
      </c>
      <c r="AA53" s="91" t="n">
        <f aca="false">AA$51</f>
        <v>0</v>
      </c>
      <c r="AB53" s="91" t="n">
        <f aca="false">AB$51</f>
        <v>0</v>
      </c>
      <c r="AC53" s="91" t="n">
        <f aca="false">AC$51</f>
        <v>0</v>
      </c>
      <c r="AD53" s="91" t="n">
        <f aca="false">AD$51</f>
        <v>0</v>
      </c>
      <c r="AE53" s="91" t="n">
        <f aca="false">AE$51</f>
        <v>0</v>
      </c>
      <c r="AF53" s="91" t="n">
        <f aca="false">AF$51</f>
        <v>0</v>
      </c>
      <c r="AG53" s="91" t="n">
        <f aca="false">AG$51</f>
        <v>0</v>
      </c>
      <c r="AH53" s="91" t="n">
        <f aca="false">AH$51</f>
        <v>0</v>
      </c>
      <c r="AI53" s="91" t="n">
        <f aca="false">AI$51</f>
        <v>0</v>
      </c>
      <c r="AJ53" s="91" t="n">
        <f aca="false">AJ$51</f>
        <v>0</v>
      </c>
      <c r="AK53" s="91" t="n">
        <f aca="false">AK$51</f>
        <v>0</v>
      </c>
      <c r="AL53" s="91" t="n">
        <f aca="false">AL$51</f>
        <v>0</v>
      </c>
      <c r="AM53" s="91" t="n">
        <f aca="false">AM$51</f>
        <v>0</v>
      </c>
      <c r="AN53" s="91" t="n">
        <f aca="false">AN$51</f>
        <v>0</v>
      </c>
      <c r="AO53" s="91" t="n">
        <f aca="false">AO$51</f>
        <v>0</v>
      </c>
      <c r="AP53" s="91" t="n">
        <f aca="false">AP$51</f>
        <v>0</v>
      </c>
      <c r="AQ53" s="91" t="n">
        <f aca="false">AQ$51</f>
        <v>1</v>
      </c>
      <c r="AR53" s="91" t="n">
        <f aca="false">AR$51</f>
        <v>1</v>
      </c>
      <c r="AS53" s="91" t="n">
        <f aca="false">AS$51</f>
        <v>1</v>
      </c>
      <c r="AT53" s="91" t="n">
        <f aca="false">AT$51</f>
        <v>1</v>
      </c>
      <c r="AU53" s="91" t="n">
        <f aca="false">AU$51</f>
        <v>1</v>
      </c>
      <c r="AV53" s="91" t="n">
        <f aca="false">AV$51</f>
        <v>1</v>
      </c>
      <c r="AW53" s="91" t="n">
        <f aca="false">AW$51</f>
        <v>1</v>
      </c>
      <c r="AX53" s="91" t="n">
        <f aca="false">AX$51</f>
        <v>1</v>
      </c>
      <c r="AY53" s="91" t="n">
        <f aca="false">AY$51</f>
        <v>1</v>
      </c>
      <c r="AZ53" s="91" t="n">
        <f aca="false">AZ$51</f>
        <v>1</v>
      </c>
      <c r="BA53" s="91" t="n">
        <f aca="false">BA$51</f>
        <v>1</v>
      </c>
      <c r="BB53" s="91" t="n">
        <f aca="false">BB$51</f>
        <v>1</v>
      </c>
      <c r="BC53" s="91" t="n">
        <f aca="false">BC$51</f>
        <v>1</v>
      </c>
      <c r="BD53" s="91" t="n">
        <f aca="false">BD$51</f>
        <v>1</v>
      </c>
      <c r="BE53" s="91" t="n">
        <f aca="false">BE$51</f>
        <v>1</v>
      </c>
      <c r="BF53" s="91" t="n">
        <f aca="false">BF$51</f>
        <v>1</v>
      </c>
      <c r="BG53" s="91" t="n">
        <f aca="false">BG$51</f>
        <v>1</v>
      </c>
      <c r="BH53" s="91" t="n">
        <f aca="false">BH$51</f>
        <v>1</v>
      </c>
      <c r="BI53" s="91" t="n">
        <f aca="false">BI$51</f>
        <v>1</v>
      </c>
      <c r="BJ53" s="91" t="n">
        <f aca="false">BJ$51</f>
        <v>1</v>
      </c>
      <c r="BK53" s="91" t="n">
        <f aca="false">BK$51</f>
        <v>1</v>
      </c>
      <c r="BL53" s="91" t="n">
        <f aca="false">BL$51</f>
        <v>1</v>
      </c>
      <c r="BM53" s="91" t="n">
        <f aca="false">BM$51</f>
        <v>1</v>
      </c>
      <c r="BN53" s="91" t="n">
        <f aca="false">BN$51</f>
        <v>1</v>
      </c>
      <c r="BO53" s="91" t="n">
        <f aca="false">BO$51</f>
        <v>1</v>
      </c>
      <c r="BP53" s="91" t="n">
        <f aca="false">BP$51</f>
        <v>1</v>
      </c>
      <c r="BQ53" s="91" t="n">
        <f aca="false">BQ$51</f>
        <v>1</v>
      </c>
      <c r="BR53" s="91" t="n">
        <f aca="false">BR$51</f>
        <v>2</v>
      </c>
      <c r="BS53" s="91" t="n">
        <f aca="false">BS$51</f>
        <v>2</v>
      </c>
      <c r="BT53" s="91" t="n">
        <f aca="false">BT$51</f>
        <v>2</v>
      </c>
      <c r="BU53" s="91" t="n">
        <f aca="false">BU$51</f>
        <v>2</v>
      </c>
      <c r="BV53" s="91" t="n">
        <f aca="false">BV$51</f>
        <v>2</v>
      </c>
      <c r="BW53" s="91" t="n">
        <f aca="false">BW$51</f>
        <v>2</v>
      </c>
      <c r="BX53" s="91" t="n">
        <f aca="false">BX$51</f>
        <v>2</v>
      </c>
      <c r="BY53" s="91" t="n">
        <f aca="false">BY$51</f>
        <v>2</v>
      </c>
    </row>
    <row r="54" s="91" customFormat="true" ht="17" hidden="false" customHeight="false" outlineLevel="0" collapsed="false">
      <c r="C54" s="91" t="s">
        <v>280</v>
      </c>
      <c r="D54" s="92" t="n">
        <v>85000</v>
      </c>
      <c r="E54" s="91" t="s">
        <v>279</v>
      </c>
      <c r="F54" s="91" t="n">
        <f aca="false">F$51</f>
        <v>0</v>
      </c>
      <c r="G54" s="91" t="n">
        <f aca="false">G$51</f>
        <v>0</v>
      </c>
      <c r="H54" s="91" t="n">
        <f aca="false">H$51</f>
        <v>0</v>
      </c>
      <c r="I54" s="91" t="n">
        <f aca="false">I$51</f>
        <v>0</v>
      </c>
      <c r="J54" s="91" t="n">
        <f aca="false">J$51</f>
        <v>0</v>
      </c>
      <c r="K54" s="91" t="n">
        <f aca="false">K$51</f>
        <v>0</v>
      </c>
      <c r="L54" s="91" t="n">
        <f aca="false">L$51</f>
        <v>0</v>
      </c>
      <c r="M54" s="91" t="n">
        <f aca="false">M$51</f>
        <v>0</v>
      </c>
      <c r="N54" s="91" t="n">
        <f aca="false">N$51</f>
        <v>0</v>
      </c>
      <c r="O54" s="91" t="n">
        <f aca="false">O$51</f>
        <v>0</v>
      </c>
      <c r="P54" s="91" t="n">
        <f aca="false">P$51</f>
        <v>0</v>
      </c>
      <c r="Q54" s="91" t="n">
        <f aca="false">Q$51</f>
        <v>0</v>
      </c>
      <c r="R54" s="91" t="n">
        <f aca="false">R$51</f>
        <v>0</v>
      </c>
      <c r="S54" s="91" t="n">
        <f aca="false">S$51</f>
        <v>0</v>
      </c>
      <c r="T54" s="91" t="n">
        <f aca="false">T$51</f>
        <v>0</v>
      </c>
      <c r="U54" s="91" t="n">
        <f aca="false">U$51</f>
        <v>0</v>
      </c>
      <c r="V54" s="91" t="n">
        <f aca="false">V$51</f>
        <v>0</v>
      </c>
      <c r="W54" s="91" t="n">
        <f aca="false">W$51</f>
        <v>0</v>
      </c>
      <c r="X54" s="91" t="n">
        <f aca="false">X$51</f>
        <v>0</v>
      </c>
      <c r="Y54" s="91" t="n">
        <f aca="false">Y$51</f>
        <v>0</v>
      </c>
      <c r="Z54" s="91" t="n">
        <f aca="false">Z$51</f>
        <v>0</v>
      </c>
      <c r="AA54" s="91" t="n">
        <f aca="false">AA$51</f>
        <v>0</v>
      </c>
      <c r="AB54" s="91" t="n">
        <f aca="false">AB$51</f>
        <v>0</v>
      </c>
      <c r="AC54" s="91" t="n">
        <f aca="false">AC$51</f>
        <v>0</v>
      </c>
      <c r="AD54" s="91" t="n">
        <f aca="false">AD$51</f>
        <v>0</v>
      </c>
      <c r="AE54" s="91" t="n">
        <f aca="false">AE$51</f>
        <v>0</v>
      </c>
      <c r="AF54" s="91" t="n">
        <f aca="false">AF$51</f>
        <v>0</v>
      </c>
      <c r="AG54" s="91" t="n">
        <f aca="false">AG$51</f>
        <v>0</v>
      </c>
      <c r="AH54" s="91" t="n">
        <f aca="false">AH$51</f>
        <v>0</v>
      </c>
      <c r="AI54" s="91" t="n">
        <f aca="false">AI$51</f>
        <v>0</v>
      </c>
      <c r="AJ54" s="91" t="n">
        <f aca="false">AJ$51</f>
        <v>0</v>
      </c>
      <c r="AK54" s="91" t="n">
        <f aca="false">AK$51</f>
        <v>0</v>
      </c>
      <c r="AL54" s="91" t="n">
        <f aca="false">AL$51</f>
        <v>0</v>
      </c>
      <c r="AM54" s="91" t="n">
        <f aca="false">AM$51</f>
        <v>0</v>
      </c>
      <c r="AN54" s="91" t="n">
        <f aca="false">AN$51</f>
        <v>0</v>
      </c>
      <c r="AO54" s="91" t="n">
        <f aca="false">AO$51</f>
        <v>0</v>
      </c>
      <c r="AP54" s="91" t="n">
        <f aca="false">AP$51</f>
        <v>0</v>
      </c>
      <c r="AQ54" s="91" t="n">
        <f aca="false">AQ$51</f>
        <v>1</v>
      </c>
      <c r="AR54" s="91" t="n">
        <f aca="false">AR$51</f>
        <v>1</v>
      </c>
      <c r="AS54" s="91" t="n">
        <f aca="false">AS$51</f>
        <v>1</v>
      </c>
      <c r="AT54" s="91" t="n">
        <f aca="false">AT$51</f>
        <v>1</v>
      </c>
      <c r="AU54" s="91" t="n">
        <f aca="false">AU$51</f>
        <v>1</v>
      </c>
      <c r="AV54" s="91" t="n">
        <f aca="false">AV$51</f>
        <v>1</v>
      </c>
      <c r="AW54" s="91" t="n">
        <f aca="false">AW$51</f>
        <v>1</v>
      </c>
      <c r="AX54" s="91" t="n">
        <f aca="false">AX$51</f>
        <v>1</v>
      </c>
      <c r="AY54" s="91" t="n">
        <f aca="false">AY$51</f>
        <v>1</v>
      </c>
      <c r="AZ54" s="91" t="n">
        <f aca="false">AZ$51</f>
        <v>1</v>
      </c>
      <c r="BA54" s="91" t="n">
        <f aca="false">BA$51</f>
        <v>1</v>
      </c>
      <c r="BB54" s="91" t="n">
        <f aca="false">BB$51</f>
        <v>1</v>
      </c>
      <c r="BC54" s="91" t="n">
        <f aca="false">BC$51</f>
        <v>1</v>
      </c>
      <c r="BD54" s="91" t="n">
        <f aca="false">BD$51</f>
        <v>1</v>
      </c>
      <c r="BE54" s="91" t="n">
        <f aca="false">BE$51</f>
        <v>1</v>
      </c>
      <c r="BF54" s="91" t="n">
        <f aca="false">BF$51</f>
        <v>1</v>
      </c>
      <c r="BG54" s="91" t="n">
        <f aca="false">BG$51</f>
        <v>1</v>
      </c>
      <c r="BH54" s="91" t="n">
        <f aca="false">BH$51</f>
        <v>1</v>
      </c>
      <c r="BI54" s="91" t="n">
        <f aca="false">BI$51</f>
        <v>1</v>
      </c>
      <c r="BJ54" s="91" t="n">
        <f aca="false">BJ$51</f>
        <v>1</v>
      </c>
      <c r="BK54" s="91" t="n">
        <f aca="false">BK$51</f>
        <v>1</v>
      </c>
      <c r="BL54" s="91" t="n">
        <f aca="false">BL$51</f>
        <v>1</v>
      </c>
      <c r="BM54" s="91" t="n">
        <f aca="false">BM$51</f>
        <v>1</v>
      </c>
      <c r="BN54" s="91" t="n">
        <f aca="false">BN$51</f>
        <v>1</v>
      </c>
      <c r="BO54" s="91" t="n">
        <f aca="false">BO$51</f>
        <v>1</v>
      </c>
      <c r="BP54" s="91" t="n">
        <f aca="false">BP$51</f>
        <v>1</v>
      </c>
      <c r="BQ54" s="91" t="n">
        <f aca="false">BQ$51</f>
        <v>1</v>
      </c>
      <c r="BR54" s="91" t="n">
        <f aca="false">BR$51</f>
        <v>2</v>
      </c>
      <c r="BS54" s="91" t="n">
        <f aca="false">BS$51</f>
        <v>2</v>
      </c>
      <c r="BT54" s="91" t="n">
        <f aca="false">BT$51</f>
        <v>2</v>
      </c>
      <c r="BU54" s="91" t="n">
        <f aca="false">BU$51</f>
        <v>2</v>
      </c>
      <c r="BV54" s="91" t="n">
        <f aca="false">BV$51</f>
        <v>2</v>
      </c>
      <c r="BW54" s="91" t="n">
        <f aca="false">BW$51</f>
        <v>2</v>
      </c>
      <c r="BX54" s="91" t="n">
        <f aca="false">BX$51</f>
        <v>2</v>
      </c>
      <c r="BY54" s="91" t="n">
        <f aca="false">BY$51</f>
        <v>2</v>
      </c>
    </row>
    <row r="55" s="91" customFormat="true" ht="17" hidden="false" customHeight="false" outlineLevel="0" collapsed="false">
      <c r="C55" s="91" t="s">
        <v>281</v>
      </c>
      <c r="D55" s="92" t="n">
        <v>80000</v>
      </c>
      <c r="E55" s="91" t="s">
        <v>279</v>
      </c>
      <c r="F55" s="91" t="n">
        <f aca="false">F$51</f>
        <v>0</v>
      </c>
      <c r="G55" s="91" t="n">
        <f aca="false">G$51</f>
        <v>0</v>
      </c>
      <c r="H55" s="91" t="n">
        <f aca="false">H$51</f>
        <v>0</v>
      </c>
      <c r="I55" s="91" t="n">
        <f aca="false">I$51</f>
        <v>0</v>
      </c>
      <c r="J55" s="91" t="n">
        <f aca="false">J$51</f>
        <v>0</v>
      </c>
      <c r="K55" s="91" t="n">
        <f aca="false">K$51</f>
        <v>0</v>
      </c>
      <c r="L55" s="91" t="n">
        <f aca="false">L$51</f>
        <v>0</v>
      </c>
      <c r="M55" s="91" t="n">
        <f aca="false">M$51</f>
        <v>0</v>
      </c>
      <c r="N55" s="91" t="n">
        <f aca="false">N$51</f>
        <v>0</v>
      </c>
      <c r="O55" s="91" t="n">
        <f aca="false">O$51</f>
        <v>0</v>
      </c>
      <c r="P55" s="91" t="n">
        <f aca="false">P$51</f>
        <v>0</v>
      </c>
      <c r="Q55" s="91" t="n">
        <f aca="false">Q$51</f>
        <v>0</v>
      </c>
      <c r="R55" s="91" t="n">
        <f aca="false">R$51</f>
        <v>0</v>
      </c>
      <c r="S55" s="91" t="n">
        <f aca="false">S$51</f>
        <v>0</v>
      </c>
      <c r="T55" s="91" t="n">
        <f aca="false">T$51</f>
        <v>0</v>
      </c>
      <c r="U55" s="91" t="n">
        <f aca="false">U$51</f>
        <v>0</v>
      </c>
      <c r="V55" s="91" t="n">
        <f aca="false">V$51</f>
        <v>0</v>
      </c>
      <c r="W55" s="91" t="n">
        <f aca="false">W$51</f>
        <v>0</v>
      </c>
      <c r="X55" s="91" t="n">
        <f aca="false">X$51</f>
        <v>0</v>
      </c>
      <c r="Y55" s="91" t="n">
        <f aca="false">Y$51</f>
        <v>0</v>
      </c>
      <c r="Z55" s="91" t="n">
        <f aca="false">Z$51</f>
        <v>0</v>
      </c>
      <c r="AA55" s="91" t="n">
        <f aca="false">AA$51</f>
        <v>0</v>
      </c>
      <c r="AB55" s="91" t="n">
        <f aca="false">AB$51</f>
        <v>0</v>
      </c>
      <c r="AC55" s="91" t="n">
        <f aca="false">AC$51</f>
        <v>0</v>
      </c>
      <c r="AD55" s="91" t="n">
        <f aca="false">AD$51</f>
        <v>0</v>
      </c>
      <c r="AE55" s="91" t="n">
        <f aca="false">AE$51</f>
        <v>0</v>
      </c>
      <c r="AF55" s="91" t="n">
        <f aca="false">AF$51</f>
        <v>0</v>
      </c>
      <c r="AG55" s="91" t="n">
        <f aca="false">AG$51</f>
        <v>0</v>
      </c>
      <c r="AH55" s="91" t="n">
        <f aca="false">AH$51</f>
        <v>0</v>
      </c>
      <c r="AI55" s="91" t="n">
        <f aca="false">AI$51</f>
        <v>0</v>
      </c>
      <c r="AJ55" s="91" t="n">
        <f aca="false">AJ$51</f>
        <v>0</v>
      </c>
      <c r="AK55" s="91" t="n">
        <f aca="false">AK$51</f>
        <v>0</v>
      </c>
      <c r="AL55" s="91" t="n">
        <f aca="false">AL$51</f>
        <v>0</v>
      </c>
      <c r="AM55" s="91" t="n">
        <f aca="false">AM$51</f>
        <v>0</v>
      </c>
      <c r="AN55" s="91" t="n">
        <f aca="false">AN$51</f>
        <v>0</v>
      </c>
      <c r="AO55" s="91" t="n">
        <f aca="false">AO$51</f>
        <v>0</v>
      </c>
      <c r="AP55" s="91" t="n">
        <f aca="false">AP$51</f>
        <v>0</v>
      </c>
      <c r="AQ55" s="91" t="n">
        <f aca="false">AQ$51</f>
        <v>1</v>
      </c>
      <c r="AR55" s="91" t="n">
        <f aca="false">AR$51</f>
        <v>1</v>
      </c>
      <c r="AS55" s="91" t="n">
        <f aca="false">AS$51</f>
        <v>1</v>
      </c>
      <c r="AT55" s="91" t="n">
        <f aca="false">AT$51</f>
        <v>1</v>
      </c>
      <c r="AU55" s="91" t="n">
        <f aca="false">AU$51</f>
        <v>1</v>
      </c>
      <c r="AV55" s="91" t="n">
        <f aca="false">AV$51</f>
        <v>1</v>
      </c>
      <c r="AW55" s="91" t="n">
        <f aca="false">AW$51</f>
        <v>1</v>
      </c>
      <c r="AX55" s="91" t="n">
        <f aca="false">AX$51</f>
        <v>1</v>
      </c>
      <c r="AY55" s="91" t="n">
        <f aca="false">AY$51</f>
        <v>1</v>
      </c>
      <c r="AZ55" s="91" t="n">
        <f aca="false">AZ$51</f>
        <v>1</v>
      </c>
      <c r="BA55" s="91" t="n">
        <f aca="false">BA$51</f>
        <v>1</v>
      </c>
      <c r="BB55" s="91" t="n">
        <f aca="false">BB$51</f>
        <v>1</v>
      </c>
      <c r="BC55" s="91" t="n">
        <f aca="false">BC$51</f>
        <v>1</v>
      </c>
      <c r="BD55" s="91" t="n">
        <f aca="false">BD$51</f>
        <v>1</v>
      </c>
      <c r="BE55" s="91" t="n">
        <f aca="false">BE$51</f>
        <v>1</v>
      </c>
      <c r="BF55" s="91" t="n">
        <f aca="false">BF$51</f>
        <v>1</v>
      </c>
      <c r="BG55" s="91" t="n">
        <f aca="false">BG$51</f>
        <v>1</v>
      </c>
      <c r="BH55" s="91" t="n">
        <f aca="false">BH$51</f>
        <v>1</v>
      </c>
      <c r="BI55" s="91" t="n">
        <f aca="false">BI$51</f>
        <v>1</v>
      </c>
      <c r="BJ55" s="91" t="n">
        <f aca="false">BJ$51</f>
        <v>1</v>
      </c>
      <c r="BK55" s="91" t="n">
        <f aca="false">BK$51</f>
        <v>1</v>
      </c>
      <c r="BL55" s="91" t="n">
        <f aca="false">BL$51</f>
        <v>1</v>
      </c>
      <c r="BM55" s="91" t="n">
        <f aca="false">BM$51</f>
        <v>1</v>
      </c>
      <c r="BN55" s="91" t="n">
        <f aca="false">BN$51</f>
        <v>1</v>
      </c>
      <c r="BO55" s="91" t="n">
        <f aca="false">BO$51</f>
        <v>1</v>
      </c>
      <c r="BP55" s="91" t="n">
        <f aca="false">BP$51</f>
        <v>1</v>
      </c>
      <c r="BQ55" s="91" t="n">
        <f aca="false">BQ$51</f>
        <v>1</v>
      </c>
      <c r="BR55" s="91" t="n">
        <f aca="false">BR$51</f>
        <v>2</v>
      </c>
      <c r="BS55" s="91" t="n">
        <f aca="false">BS$51</f>
        <v>2</v>
      </c>
      <c r="BT55" s="91" t="n">
        <f aca="false">BT$51</f>
        <v>2</v>
      </c>
      <c r="BU55" s="91" t="n">
        <f aca="false">BU$51</f>
        <v>2</v>
      </c>
      <c r="BV55" s="91" t="n">
        <f aca="false">BV$51</f>
        <v>2</v>
      </c>
      <c r="BW55" s="91" t="n">
        <f aca="false">BW$51</f>
        <v>2</v>
      </c>
      <c r="BX55" s="91" t="n">
        <f aca="false">BX$51</f>
        <v>2</v>
      </c>
      <c r="BY55" s="91" t="n">
        <f aca="false">BY$51</f>
        <v>2</v>
      </c>
    </row>
    <row r="56" s="91" customFormat="true" ht="17" hidden="false" customHeight="false" outlineLevel="0" collapsed="false">
      <c r="C56" s="91" t="s">
        <v>281</v>
      </c>
      <c r="D56" s="92" t="n">
        <v>80000</v>
      </c>
      <c r="E56" s="91" t="s">
        <v>279</v>
      </c>
      <c r="F56" s="91" t="n">
        <f aca="false">F$51</f>
        <v>0</v>
      </c>
      <c r="G56" s="91" t="n">
        <f aca="false">G$51</f>
        <v>0</v>
      </c>
      <c r="H56" s="91" t="n">
        <f aca="false">H$51</f>
        <v>0</v>
      </c>
      <c r="I56" s="91" t="n">
        <f aca="false">I$51</f>
        <v>0</v>
      </c>
      <c r="J56" s="91" t="n">
        <f aca="false">J$51</f>
        <v>0</v>
      </c>
      <c r="K56" s="91" t="n">
        <f aca="false">K$51</f>
        <v>0</v>
      </c>
      <c r="L56" s="91" t="n">
        <f aca="false">L$51</f>
        <v>0</v>
      </c>
      <c r="M56" s="91" t="n">
        <f aca="false">M$51</f>
        <v>0</v>
      </c>
      <c r="N56" s="91" t="n">
        <f aca="false">N$51</f>
        <v>0</v>
      </c>
      <c r="O56" s="91" t="n">
        <f aca="false">O$51</f>
        <v>0</v>
      </c>
      <c r="P56" s="91" t="n">
        <f aca="false">P$51</f>
        <v>0</v>
      </c>
      <c r="Q56" s="91" t="n">
        <f aca="false">Q$51</f>
        <v>0</v>
      </c>
      <c r="R56" s="91" t="n">
        <f aca="false">R$51</f>
        <v>0</v>
      </c>
      <c r="S56" s="91" t="n">
        <f aca="false">S$51</f>
        <v>0</v>
      </c>
      <c r="T56" s="91" t="n">
        <f aca="false">T$51</f>
        <v>0</v>
      </c>
      <c r="U56" s="91" t="n">
        <f aca="false">U$51</f>
        <v>0</v>
      </c>
      <c r="V56" s="91" t="n">
        <f aca="false">V$51</f>
        <v>0</v>
      </c>
      <c r="W56" s="91" t="n">
        <f aca="false">W$51</f>
        <v>0</v>
      </c>
      <c r="X56" s="91" t="n">
        <f aca="false">X$51</f>
        <v>0</v>
      </c>
      <c r="Y56" s="91" t="n">
        <f aca="false">Y$51</f>
        <v>0</v>
      </c>
      <c r="Z56" s="91" t="n">
        <f aca="false">Z$51</f>
        <v>0</v>
      </c>
      <c r="AA56" s="91" t="n">
        <f aca="false">AA$51</f>
        <v>0</v>
      </c>
      <c r="AB56" s="91" t="n">
        <f aca="false">AB$51</f>
        <v>0</v>
      </c>
      <c r="AC56" s="91" t="n">
        <f aca="false">AC$51</f>
        <v>0</v>
      </c>
      <c r="AD56" s="91" t="n">
        <f aca="false">AD$51</f>
        <v>0</v>
      </c>
      <c r="AE56" s="91" t="n">
        <f aca="false">AE$51</f>
        <v>0</v>
      </c>
      <c r="AF56" s="91" t="n">
        <f aca="false">AF$51</f>
        <v>0</v>
      </c>
      <c r="AG56" s="91" t="n">
        <f aca="false">AG$51</f>
        <v>0</v>
      </c>
      <c r="AH56" s="91" t="n">
        <f aca="false">AH$51</f>
        <v>0</v>
      </c>
      <c r="AI56" s="91" t="n">
        <f aca="false">AI$51</f>
        <v>0</v>
      </c>
      <c r="AJ56" s="91" t="n">
        <f aca="false">AJ$51</f>
        <v>0</v>
      </c>
      <c r="AK56" s="91" t="n">
        <f aca="false">AK$51</f>
        <v>0</v>
      </c>
      <c r="AL56" s="91" t="n">
        <f aca="false">AL$51</f>
        <v>0</v>
      </c>
      <c r="AM56" s="91" t="n">
        <f aca="false">AM$51</f>
        <v>0</v>
      </c>
      <c r="AN56" s="91" t="n">
        <f aca="false">AN$51</f>
        <v>0</v>
      </c>
      <c r="AO56" s="91" t="n">
        <f aca="false">AO$51</f>
        <v>0</v>
      </c>
      <c r="AP56" s="91" t="n">
        <f aca="false">AP$51</f>
        <v>0</v>
      </c>
      <c r="AQ56" s="91" t="n">
        <f aca="false">AQ$51</f>
        <v>1</v>
      </c>
      <c r="AR56" s="91" t="n">
        <f aca="false">AR$51</f>
        <v>1</v>
      </c>
      <c r="AS56" s="91" t="n">
        <f aca="false">AS$51</f>
        <v>1</v>
      </c>
      <c r="AT56" s="91" t="n">
        <f aca="false">AT$51</f>
        <v>1</v>
      </c>
      <c r="AU56" s="91" t="n">
        <f aca="false">AU$51</f>
        <v>1</v>
      </c>
      <c r="AV56" s="91" t="n">
        <f aca="false">AV$51</f>
        <v>1</v>
      </c>
      <c r="AW56" s="91" t="n">
        <f aca="false">AW$51</f>
        <v>1</v>
      </c>
      <c r="AX56" s="91" t="n">
        <f aca="false">AX$51</f>
        <v>1</v>
      </c>
      <c r="AY56" s="91" t="n">
        <f aca="false">AY$51</f>
        <v>1</v>
      </c>
      <c r="AZ56" s="91" t="n">
        <f aca="false">AZ$51</f>
        <v>1</v>
      </c>
      <c r="BA56" s="91" t="n">
        <f aca="false">BA$51</f>
        <v>1</v>
      </c>
      <c r="BB56" s="91" t="n">
        <f aca="false">BB$51</f>
        <v>1</v>
      </c>
      <c r="BC56" s="91" t="n">
        <f aca="false">BC$51</f>
        <v>1</v>
      </c>
      <c r="BD56" s="91" t="n">
        <f aca="false">BD$51</f>
        <v>1</v>
      </c>
      <c r="BE56" s="91" t="n">
        <f aca="false">BE$51</f>
        <v>1</v>
      </c>
      <c r="BF56" s="91" t="n">
        <f aca="false">BF$51</f>
        <v>1</v>
      </c>
      <c r="BG56" s="91" t="n">
        <f aca="false">BG$51</f>
        <v>1</v>
      </c>
      <c r="BH56" s="91" t="n">
        <f aca="false">BH$51</f>
        <v>1</v>
      </c>
      <c r="BI56" s="91" t="n">
        <f aca="false">BI$51</f>
        <v>1</v>
      </c>
      <c r="BJ56" s="91" t="n">
        <f aca="false">BJ$51</f>
        <v>1</v>
      </c>
      <c r="BK56" s="91" t="n">
        <f aca="false">BK$51</f>
        <v>1</v>
      </c>
      <c r="BL56" s="91" t="n">
        <f aca="false">BL$51</f>
        <v>1</v>
      </c>
      <c r="BM56" s="91" t="n">
        <f aca="false">BM$51</f>
        <v>1</v>
      </c>
      <c r="BN56" s="91" t="n">
        <f aca="false">BN$51</f>
        <v>1</v>
      </c>
      <c r="BO56" s="91" t="n">
        <f aca="false">BO$51</f>
        <v>1</v>
      </c>
      <c r="BP56" s="91" t="n">
        <f aca="false">BP$51</f>
        <v>1</v>
      </c>
      <c r="BQ56" s="91" t="n">
        <f aca="false">BQ$51</f>
        <v>1</v>
      </c>
      <c r="BR56" s="91" t="n">
        <f aca="false">BR$51</f>
        <v>2</v>
      </c>
      <c r="BS56" s="91" t="n">
        <f aca="false">BS$51</f>
        <v>2</v>
      </c>
      <c r="BT56" s="91" t="n">
        <f aca="false">BT$51</f>
        <v>2</v>
      </c>
      <c r="BU56" s="91" t="n">
        <f aca="false">BU$51</f>
        <v>2</v>
      </c>
      <c r="BV56" s="91" t="n">
        <f aca="false">BV$51</f>
        <v>2</v>
      </c>
      <c r="BW56" s="91" t="n">
        <f aca="false">BW$51</f>
        <v>2</v>
      </c>
      <c r="BX56" s="91" t="n">
        <f aca="false">BX$51</f>
        <v>2</v>
      </c>
      <c r="BY56" s="91" t="n">
        <f aca="false">BY$51</f>
        <v>2</v>
      </c>
    </row>
    <row r="57" s="91" customFormat="true" ht="17" hidden="false" customHeight="false" outlineLevel="0" collapsed="false">
      <c r="C57" s="91" t="s">
        <v>282</v>
      </c>
      <c r="D57" s="92" t="n">
        <v>75000</v>
      </c>
      <c r="E57" s="91" t="s">
        <v>279</v>
      </c>
      <c r="F57" s="91" t="n">
        <f aca="false">F$51</f>
        <v>0</v>
      </c>
      <c r="G57" s="91" t="n">
        <f aca="false">G$51</f>
        <v>0</v>
      </c>
      <c r="H57" s="91" t="n">
        <f aca="false">H$51</f>
        <v>0</v>
      </c>
      <c r="I57" s="91" t="n">
        <f aca="false">I$51</f>
        <v>0</v>
      </c>
      <c r="J57" s="91" t="n">
        <f aca="false">J$51</f>
        <v>0</v>
      </c>
      <c r="K57" s="91" t="n">
        <f aca="false">K$51</f>
        <v>0</v>
      </c>
      <c r="L57" s="91" t="n">
        <f aca="false">L$51</f>
        <v>0</v>
      </c>
      <c r="M57" s="91" t="n">
        <f aca="false">M$51</f>
        <v>0</v>
      </c>
      <c r="N57" s="91" t="n">
        <f aca="false">N$51</f>
        <v>0</v>
      </c>
      <c r="O57" s="91" t="n">
        <f aca="false">O$51</f>
        <v>0</v>
      </c>
      <c r="P57" s="91" t="n">
        <f aca="false">P$51</f>
        <v>0</v>
      </c>
      <c r="Q57" s="91" t="n">
        <f aca="false">Q$51</f>
        <v>0</v>
      </c>
      <c r="R57" s="91" t="n">
        <f aca="false">R$51</f>
        <v>0</v>
      </c>
      <c r="S57" s="91" t="n">
        <f aca="false">S$51</f>
        <v>0</v>
      </c>
      <c r="T57" s="91" t="n">
        <f aca="false">T$51</f>
        <v>0</v>
      </c>
      <c r="U57" s="91" t="n">
        <f aca="false">U$51</f>
        <v>0</v>
      </c>
      <c r="V57" s="91" t="n">
        <f aca="false">V$51</f>
        <v>0</v>
      </c>
      <c r="W57" s="91" t="n">
        <f aca="false">W$51</f>
        <v>0</v>
      </c>
      <c r="X57" s="91" t="n">
        <f aca="false">X$51</f>
        <v>0</v>
      </c>
      <c r="Y57" s="91" t="n">
        <f aca="false">Y$51</f>
        <v>0</v>
      </c>
      <c r="Z57" s="91" t="n">
        <f aca="false">Z$51</f>
        <v>0</v>
      </c>
      <c r="AA57" s="91" t="n">
        <f aca="false">AA$51</f>
        <v>0</v>
      </c>
      <c r="AB57" s="91" t="n">
        <f aca="false">AB$51</f>
        <v>0</v>
      </c>
      <c r="AC57" s="91" t="n">
        <f aca="false">AC$51</f>
        <v>0</v>
      </c>
      <c r="AD57" s="91" t="n">
        <f aca="false">AD$51</f>
        <v>0</v>
      </c>
      <c r="AE57" s="91" t="n">
        <f aca="false">AE$51</f>
        <v>0</v>
      </c>
      <c r="AF57" s="91" t="n">
        <f aca="false">AF$51</f>
        <v>0</v>
      </c>
      <c r="AG57" s="91" t="n">
        <f aca="false">AG$51</f>
        <v>0</v>
      </c>
      <c r="AH57" s="91" t="n">
        <f aca="false">AH$51</f>
        <v>0</v>
      </c>
      <c r="AI57" s="91" t="n">
        <f aca="false">AI$51</f>
        <v>0</v>
      </c>
      <c r="AJ57" s="91" t="n">
        <f aca="false">AJ$51</f>
        <v>0</v>
      </c>
      <c r="AK57" s="91" t="n">
        <f aca="false">AK$51</f>
        <v>0</v>
      </c>
      <c r="AL57" s="91" t="n">
        <f aca="false">AL$51</f>
        <v>0</v>
      </c>
      <c r="AM57" s="91" t="n">
        <f aca="false">AM$51</f>
        <v>0</v>
      </c>
      <c r="AN57" s="91" t="n">
        <f aca="false">AN$51</f>
        <v>0</v>
      </c>
      <c r="AO57" s="91" t="n">
        <f aca="false">AO$51</f>
        <v>0</v>
      </c>
      <c r="AP57" s="91" t="n">
        <f aca="false">AP$51</f>
        <v>0</v>
      </c>
      <c r="AQ57" s="91" t="n">
        <f aca="false">AQ$51</f>
        <v>1</v>
      </c>
      <c r="AR57" s="91" t="n">
        <f aca="false">AR$51</f>
        <v>1</v>
      </c>
      <c r="AS57" s="91" t="n">
        <f aca="false">AS$51</f>
        <v>1</v>
      </c>
      <c r="AT57" s="91" t="n">
        <f aca="false">AT$51</f>
        <v>1</v>
      </c>
      <c r="AU57" s="91" t="n">
        <f aca="false">AU$51</f>
        <v>1</v>
      </c>
      <c r="AV57" s="91" t="n">
        <f aca="false">AV$51</f>
        <v>1</v>
      </c>
      <c r="AW57" s="91" t="n">
        <f aca="false">AW$51</f>
        <v>1</v>
      </c>
      <c r="AX57" s="91" t="n">
        <f aca="false">AX$51</f>
        <v>1</v>
      </c>
      <c r="AY57" s="91" t="n">
        <f aca="false">AY$51</f>
        <v>1</v>
      </c>
      <c r="AZ57" s="91" t="n">
        <f aca="false">AZ$51</f>
        <v>1</v>
      </c>
      <c r="BA57" s="91" t="n">
        <f aca="false">BA$51</f>
        <v>1</v>
      </c>
      <c r="BB57" s="91" t="n">
        <f aca="false">BB$51</f>
        <v>1</v>
      </c>
      <c r="BC57" s="91" t="n">
        <f aca="false">BC$51</f>
        <v>1</v>
      </c>
      <c r="BD57" s="91" t="n">
        <f aca="false">BD$51</f>
        <v>1</v>
      </c>
      <c r="BE57" s="91" t="n">
        <f aca="false">BE$51</f>
        <v>1</v>
      </c>
      <c r="BF57" s="91" t="n">
        <f aca="false">BF$51</f>
        <v>1</v>
      </c>
      <c r="BG57" s="91" t="n">
        <f aca="false">BG$51</f>
        <v>1</v>
      </c>
      <c r="BH57" s="91" t="n">
        <f aca="false">BH$51</f>
        <v>1</v>
      </c>
      <c r="BI57" s="91" t="n">
        <f aca="false">BI$51</f>
        <v>1</v>
      </c>
      <c r="BJ57" s="91" t="n">
        <f aca="false">BJ$51</f>
        <v>1</v>
      </c>
      <c r="BK57" s="91" t="n">
        <f aca="false">BK$51</f>
        <v>1</v>
      </c>
      <c r="BL57" s="91" t="n">
        <f aca="false">BL$51</f>
        <v>1</v>
      </c>
      <c r="BM57" s="91" t="n">
        <f aca="false">BM$51</f>
        <v>1</v>
      </c>
      <c r="BN57" s="91" t="n">
        <f aca="false">BN$51</f>
        <v>1</v>
      </c>
      <c r="BO57" s="91" t="n">
        <f aca="false">BO$51</f>
        <v>1</v>
      </c>
      <c r="BP57" s="91" t="n">
        <f aca="false">BP$51</f>
        <v>1</v>
      </c>
      <c r="BQ57" s="91" t="n">
        <f aca="false">BQ$51</f>
        <v>1</v>
      </c>
      <c r="BR57" s="91" t="n">
        <f aca="false">BR$51</f>
        <v>2</v>
      </c>
      <c r="BS57" s="91" t="n">
        <f aca="false">BS$51</f>
        <v>2</v>
      </c>
      <c r="BT57" s="91" t="n">
        <f aca="false">BT$51</f>
        <v>2</v>
      </c>
      <c r="BU57" s="91" t="n">
        <f aca="false">BU$51</f>
        <v>2</v>
      </c>
      <c r="BV57" s="91" t="n">
        <f aca="false">BV$51</f>
        <v>2</v>
      </c>
      <c r="BW57" s="91" t="n">
        <f aca="false">BW$51</f>
        <v>2</v>
      </c>
      <c r="BX57" s="91" t="n">
        <f aca="false">BX$51</f>
        <v>2</v>
      </c>
      <c r="BY57" s="91" t="n">
        <f aca="false">BY$51</f>
        <v>2</v>
      </c>
    </row>
    <row r="58" s="91" customFormat="true" ht="17" hidden="false" customHeight="false" outlineLevel="0" collapsed="false">
      <c r="C58" s="91" t="s">
        <v>283</v>
      </c>
      <c r="D58" s="92" t="n">
        <v>95000</v>
      </c>
      <c r="E58" s="91" t="s">
        <v>279</v>
      </c>
      <c r="F58" s="91" t="n">
        <f aca="false">F$51</f>
        <v>0</v>
      </c>
      <c r="G58" s="91" t="n">
        <f aca="false">G$51</f>
        <v>0</v>
      </c>
      <c r="H58" s="91" t="n">
        <f aca="false">H$51</f>
        <v>0</v>
      </c>
      <c r="I58" s="91" t="n">
        <f aca="false">I$51</f>
        <v>0</v>
      </c>
      <c r="J58" s="91" t="n">
        <f aca="false">J$51</f>
        <v>0</v>
      </c>
      <c r="K58" s="91" t="n">
        <f aca="false">K$51</f>
        <v>0</v>
      </c>
      <c r="L58" s="91" t="n">
        <f aca="false">L$51</f>
        <v>0</v>
      </c>
      <c r="M58" s="91" t="n">
        <f aca="false">M$51</f>
        <v>0</v>
      </c>
      <c r="N58" s="91" t="n">
        <f aca="false">N$51</f>
        <v>0</v>
      </c>
      <c r="O58" s="91" t="n">
        <f aca="false">O$51</f>
        <v>0</v>
      </c>
      <c r="P58" s="91" t="n">
        <f aca="false">P$51</f>
        <v>0</v>
      </c>
      <c r="Q58" s="91" t="n">
        <f aca="false">Q$51</f>
        <v>0</v>
      </c>
      <c r="R58" s="91" t="n">
        <f aca="false">R$51</f>
        <v>0</v>
      </c>
      <c r="S58" s="91" t="n">
        <f aca="false">S$51</f>
        <v>0</v>
      </c>
      <c r="T58" s="91" t="n">
        <f aca="false">T$51</f>
        <v>0</v>
      </c>
      <c r="U58" s="91" t="n">
        <f aca="false">U$51</f>
        <v>0</v>
      </c>
      <c r="V58" s="91" t="n">
        <f aca="false">V$51</f>
        <v>0</v>
      </c>
      <c r="W58" s="91" t="n">
        <f aca="false">W$51</f>
        <v>0</v>
      </c>
      <c r="X58" s="91" t="n">
        <f aca="false">X$51</f>
        <v>0</v>
      </c>
      <c r="Y58" s="91" t="n">
        <f aca="false">Y$51</f>
        <v>0</v>
      </c>
      <c r="Z58" s="91" t="n">
        <f aca="false">Z$51</f>
        <v>0</v>
      </c>
      <c r="AA58" s="91" t="n">
        <f aca="false">AA$51</f>
        <v>0</v>
      </c>
      <c r="AB58" s="91" t="n">
        <f aca="false">AB$51</f>
        <v>0</v>
      </c>
      <c r="AC58" s="91" t="n">
        <f aca="false">AC$51</f>
        <v>0</v>
      </c>
      <c r="AD58" s="91" t="n">
        <f aca="false">AD$51</f>
        <v>0</v>
      </c>
      <c r="AE58" s="91" t="n">
        <f aca="false">AE$51</f>
        <v>0</v>
      </c>
      <c r="AF58" s="91" t="n">
        <f aca="false">AF$51</f>
        <v>0</v>
      </c>
      <c r="AG58" s="91" t="n">
        <f aca="false">AG$51</f>
        <v>0</v>
      </c>
      <c r="AH58" s="91" t="n">
        <f aca="false">AH$51</f>
        <v>0</v>
      </c>
      <c r="AI58" s="91" t="n">
        <f aca="false">AI$51</f>
        <v>0</v>
      </c>
      <c r="AJ58" s="91" t="n">
        <f aca="false">AJ$51</f>
        <v>0</v>
      </c>
      <c r="AK58" s="91" t="n">
        <f aca="false">AK$51</f>
        <v>0</v>
      </c>
      <c r="AL58" s="91" t="n">
        <f aca="false">AL$51</f>
        <v>0</v>
      </c>
      <c r="AM58" s="91" t="n">
        <f aca="false">AM$51</f>
        <v>0</v>
      </c>
      <c r="AN58" s="91" t="n">
        <f aca="false">AN$51</f>
        <v>0</v>
      </c>
      <c r="AO58" s="91" t="n">
        <f aca="false">AO$51</f>
        <v>0</v>
      </c>
      <c r="AP58" s="91" t="n">
        <f aca="false">AP$51</f>
        <v>0</v>
      </c>
      <c r="AQ58" s="91" t="n">
        <f aca="false">AQ$51</f>
        <v>1</v>
      </c>
      <c r="AR58" s="91" t="n">
        <f aca="false">AR$51</f>
        <v>1</v>
      </c>
      <c r="AS58" s="91" t="n">
        <f aca="false">AS$51</f>
        <v>1</v>
      </c>
      <c r="AT58" s="91" t="n">
        <f aca="false">AT$51</f>
        <v>1</v>
      </c>
      <c r="AU58" s="91" t="n">
        <f aca="false">AU$51</f>
        <v>1</v>
      </c>
      <c r="AV58" s="91" t="n">
        <f aca="false">AV$51</f>
        <v>1</v>
      </c>
      <c r="AW58" s="91" t="n">
        <f aca="false">AW$51</f>
        <v>1</v>
      </c>
      <c r="AX58" s="91" t="n">
        <f aca="false">AX$51</f>
        <v>1</v>
      </c>
      <c r="AY58" s="91" t="n">
        <f aca="false">AY$51</f>
        <v>1</v>
      </c>
      <c r="AZ58" s="91" t="n">
        <f aca="false">AZ$51</f>
        <v>1</v>
      </c>
      <c r="BA58" s="91" t="n">
        <f aca="false">BA$51</f>
        <v>1</v>
      </c>
      <c r="BB58" s="91" t="n">
        <f aca="false">BB$51</f>
        <v>1</v>
      </c>
      <c r="BC58" s="91" t="n">
        <f aca="false">BC$51</f>
        <v>1</v>
      </c>
      <c r="BD58" s="91" t="n">
        <f aca="false">BD$51</f>
        <v>1</v>
      </c>
      <c r="BE58" s="91" t="n">
        <f aca="false">BE$51</f>
        <v>1</v>
      </c>
      <c r="BF58" s="91" t="n">
        <f aca="false">BF$51</f>
        <v>1</v>
      </c>
      <c r="BG58" s="91" t="n">
        <f aca="false">BG$51</f>
        <v>1</v>
      </c>
      <c r="BH58" s="91" t="n">
        <f aca="false">BH$51</f>
        <v>1</v>
      </c>
      <c r="BI58" s="91" t="n">
        <f aca="false">BI$51</f>
        <v>1</v>
      </c>
      <c r="BJ58" s="91" t="n">
        <f aca="false">BJ$51</f>
        <v>1</v>
      </c>
      <c r="BK58" s="91" t="n">
        <f aca="false">BK$51</f>
        <v>1</v>
      </c>
      <c r="BL58" s="91" t="n">
        <f aca="false">BL$51</f>
        <v>1</v>
      </c>
      <c r="BM58" s="91" t="n">
        <f aca="false">BM$51</f>
        <v>1</v>
      </c>
      <c r="BN58" s="91" t="n">
        <f aca="false">BN$51</f>
        <v>1</v>
      </c>
      <c r="BO58" s="91" t="n">
        <f aca="false">BO$51</f>
        <v>1</v>
      </c>
      <c r="BP58" s="91" t="n">
        <f aca="false">BP$51</f>
        <v>1</v>
      </c>
      <c r="BQ58" s="91" t="n">
        <f aca="false">BQ$51</f>
        <v>1</v>
      </c>
      <c r="BR58" s="91" t="n">
        <f aca="false">BR$51</f>
        <v>2</v>
      </c>
      <c r="BS58" s="91" t="n">
        <f aca="false">BS$51</f>
        <v>2</v>
      </c>
      <c r="BT58" s="91" t="n">
        <f aca="false">BT$51</f>
        <v>2</v>
      </c>
      <c r="BU58" s="91" t="n">
        <f aca="false">BU$51</f>
        <v>2</v>
      </c>
      <c r="BV58" s="91" t="n">
        <f aca="false">BV$51</f>
        <v>2</v>
      </c>
      <c r="BW58" s="91" t="n">
        <f aca="false">BW$51</f>
        <v>2</v>
      </c>
      <c r="BX58" s="91" t="n">
        <f aca="false">BX$51</f>
        <v>2</v>
      </c>
      <c r="BY58" s="91" t="n">
        <f aca="false">BY$51</f>
        <v>2</v>
      </c>
    </row>
    <row r="59" s="91" customFormat="true" ht="17" hidden="false" customHeight="false" outlineLevel="0" collapsed="false">
      <c r="C59" s="91" t="s">
        <v>284</v>
      </c>
      <c r="D59" s="92" t="n">
        <v>85000</v>
      </c>
      <c r="E59" s="91" t="s">
        <v>279</v>
      </c>
      <c r="F59" s="91" t="n">
        <f aca="false">F$51</f>
        <v>0</v>
      </c>
      <c r="G59" s="91" t="n">
        <f aca="false">G$51</f>
        <v>0</v>
      </c>
      <c r="H59" s="91" t="n">
        <f aca="false">H$51</f>
        <v>0</v>
      </c>
      <c r="I59" s="91" t="n">
        <f aca="false">I$51</f>
        <v>0</v>
      </c>
      <c r="J59" s="91" t="n">
        <f aca="false">J$51</f>
        <v>0</v>
      </c>
      <c r="K59" s="91" t="n">
        <f aca="false">K$51</f>
        <v>0</v>
      </c>
      <c r="L59" s="91" t="n">
        <f aca="false">L$51</f>
        <v>0</v>
      </c>
      <c r="M59" s="91" t="n">
        <f aca="false">M$51</f>
        <v>0</v>
      </c>
      <c r="N59" s="91" t="n">
        <f aca="false">N$51</f>
        <v>0</v>
      </c>
      <c r="O59" s="91" t="n">
        <f aca="false">O$51</f>
        <v>0</v>
      </c>
      <c r="P59" s="91" t="n">
        <f aca="false">P$51</f>
        <v>0</v>
      </c>
      <c r="Q59" s="91" t="n">
        <f aca="false">Q$51</f>
        <v>0</v>
      </c>
      <c r="R59" s="91" t="n">
        <f aca="false">R$51</f>
        <v>0</v>
      </c>
      <c r="S59" s="91" t="n">
        <f aca="false">S$51</f>
        <v>0</v>
      </c>
      <c r="T59" s="91" t="n">
        <f aca="false">T$51</f>
        <v>0</v>
      </c>
      <c r="U59" s="91" t="n">
        <f aca="false">U$51</f>
        <v>0</v>
      </c>
      <c r="V59" s="91" t="n">
        <f aca="false">V$51</f>
        <v>0</v>
      </c>
      <c r="W59" s="91" t="n">
        <f aca="false">W$51</f>
        <v>0</v>
      </c>
      <c r="X59" s="91" t="n">
        <f aca="false">X$51</f>
        <v>0</v>
      </c>
      <c r="Y59" s="91" t="n">
        <f aca="false">Y$51</f>
        <v>0</v>
      </c>
      <c r="Z59" s="91" t="n">
        <f aca="false">Z$51</f>
        <v>0</v>
      </c>
      <c r="AA59" s="91" t="n">
        <f aca="false">AA$51</f>
        <v>0</v>
      </c>
      <c r="AB59" s="91" t="n">
        <f aca="false">AB$51</f>
        <v>0</v>
      </c>
      <c r="AC59" s="91" t="n">
        <f aca="false">AC$51</f>
        <v>0</v>
      </c>
      <c r="AD59" s="91" t="n">
        <f aca="false">AD$51</f>
        <v>0</v>
      </c>
      <c r="AE59" s="91" t="n">
        <f aca="false">AE$51</f>
        <v>0</v>
      </c>
      <c r="AF59" s="91" t="n">
        <f aca="false">AF$51</f>
        <v>0</v>
      </c>
      <c r="AG59" s="91" t="n">
        <f aca="false">AG$51</f>
        <v>0</v>
      </c>
      <c r="AH59" s="91" t="n">
        <f aca="false">AH$51</f>
        <v>0</v>
      </c>
      <c r="AI59" s="91" t="n">
        <f aca="false">AI$51</f>
        <v>0</v>
      </c>
      <c r="AJ59" s="91" t="n">
        <f aca="false">AJ$51</f>
        <v>0</v>
      </c>
      <c r="AK59" s="91" t="n">
        <f aca="false">AK$51</f>
        <v>0</v>
      </c>
      <c r="AL59" s="91" t="n">
        <f aca="false">AL$51</f>
        <v>0</v>
      </c>
      <c r="AM59" s="91" t="n">
        <f aca="false">AM$51</f>
        <v>0</v>
      </c>
      <c r="AN59" s="91" t="n">
        <f aca="false">AN$51</f>
        <v>0</v>
      </c>
      <c r="AO59" s="91" t="n">
        <f aca="false">AO$51</f>
        <v>0</v>
      </c>
      <c r="AP59" s="91" t="n">
        <f aca="false">AP$51</f>
        <v>0</v>
      </c>
      <c r="AQ59" s="91" t="n">
        <f aca="false">AQ$51</f>
        <v>1</v>
      </c>
      <c r="AR59" s="91" t="n">
        <f aca="false">AR$51</f>
        <v>1</v>
      </c>
      <c r="AS59" s="91" t="n">
        <f aca="false">AS$51</f>
        <v>1</v>
      </c>
      <c r="AT59" s="91" t="n">
        <f aca="false">AT$51</f>
        <v>1</v>
      </c>
      <c r="AU59" s="91" t="n">
        <f aca="false">AU$51</f>
        <v>1</v>
      </c>
      <c r="AV59" s="91" t="n">
        <f aca="false">AV$51</f>
        <v>1</v>
      </c>
      <c r="AW59" s="91" t="n">
        <f aca="false">AW$51</f>
        <v>1</v>
      </c>
      <c r="AX59" s="91" t="n">
        <f aca="false">AX$51</f>
        <v>1</v>
      </c>
      <c r="AY59" s="91" t="n">
        <f aca="false">AY$51</f>
        <v>1</v>
      </c>
      <c r="AZ59" s="91" t="n">
        <f aca="false">AZ$51</f>
        <v>1</v>
      </c>
      <c r="BA59" s="91" t="n">
        <f aca="false">BA$51</f>
        <v>1</v>
      </c>
      <c r="BB59" s="91" t="n">
        <f aca="false">BB$51</f>
        <v>1</v>
      </c>
      <c r="BC59" s="91" t="n">
        <f aca="false">BC$51</f>
        <v>1</v>
      </c>
      <c r="BD59" s="91" t="n">
        <f aca="false">BD$51</f>
        <v>1</v>
      </c>
      <c r="BE59" s="91" t="n">
        <f aca="false">BE$51</f>
        <v>1</v>
      </c>
      <c r="BF59" s="91" t="n">
        <f aca="false">BF$51</f>
        <v>1</v>
      </c>
      <c r="BG59" s="91" t="n">
        <f aca="false">BG$51</f>
        <v>1</v>
      </c>
      <c r="BH59" s="91" t="n">
        <f aca="false">BH$51</f>
        <v>1</v>
      </c>
      <c r="BI59" s="91" t="n">
        <f aca="false">BI$51</f>
        <v>1</v>
      </c>
      <c r="BJ59" s="91" t="n">
        <f aca="false">BJ$51</f>
        <v>1</v>
      </c>
      <c r="BK59" s="91" t="n">
        <f aca="false">BK$51</f>
        <v>1</v>
      </c>
      <c r="BL59" s="91" t="n">
        <f aca="false">BL$51</f>
        <v>1</v>
      </c>
      <c r="BM59" s="91" t="n">
        <f aca="false">BM$51</f>
        <v>1</v>
      </c>
      <c r="BN59" s="91" t="n">
        <f aca="false">BN$51</f>
        <v>1</v>
      </c>
      <c r="BO59" s="91" t="n">
        <f aca="false">BO$51</f>
        <v>1</v>
      </c>
      <c r="BP59" s="91" t="n">
        <f aca="false">BP$51</f>
        <v>1</v>
      </c>
      <c r="BQ59" s="91" t="n">
        <f aca="false">BQ$51</f>
        <v>1</v>
      </c>
      <c r="BR59" s="91" t="n">
        <f aca="false">BR$51</f>
        <v>2</v>
      </c>
      <c r="BS59" s="91" t="n">
        <f aca="false">BS$51</f>
        <v>2</v>
      </c>
      <c r="BT59" s="91" t="n">
        <f aca="false">BT$51</f>
        <v>2</v>
      </c>
      <c r="BU59" s="91" t="n">
        <f aca="false">BU$51</f>
        <v>2</v>
      </c>
      <c r="BV59" s="91" t="n">
        <f aca="false">BV$51</f>
        <v>2</v>
      </c>
      <c r="BW59" s="91" t="n">
        <f aca="false">BW$51</f>
        <v>2</v>
      </c>
      <c r="BX59" s="91" t="n">
        <f aca="false">BX$51</f>
        <v>2</v>
      </c>
      <c r="BY59" s="91" t="n">
        <f aca="false">BY$51</f>
        <v>2</v>
      </c>
    </row>
    <row r="60" s="91" customFormat="true" ht="17" hidden="false" customHeight="false" outlineLevel="0" collapsed="false">
      <c r="D60" s="92"/>
    </row>
    <row r="61" s="91" customFormat="true" ht="17" hidden="false" customHeight="false" outlineLevel="0" collapsed="false">
      <c r="B61" s="91" t="s">
        <v>285</v>
      </c>
      <c r="D61" s="92"/>
      <c r="F61" s="91" t="n">
        <f aca="false">ROUNDDOWN(0.5*F51,0)</f>
        <v>0</v>
      </c>
      <c r="G61" s="91" t="n">
        <f aca="false">ROUNDDOWN(0.5*G51,0)</f>
        <v>0</v>
      </c>
      <c r="H61" s="91" t="n">
        <f aca="false">ROUNDDOWN(0.5*H51,0)</f>
        <v>0</v>
      </c>
      <c r="I61" s="91" t="n">
        <f aca="false">ROUNDDOWN(0.5*I51,0)</f>
        <v>0</v>
      </c>
      <c r="J61" s="91" t="n">
        <f aca="false">ROUNDDOWN(0.5*J51,0)</f>
        <v>0</v>
      </c>
      <c r="K61" s="91" t="n">
        <f aca="false">ROUNDDOWN(0.5*K51,0)</f>
        <v>0</v>
      </c>
      <c r="L61" s="91" t="n">
        <f aca="false">ROUNDDOWN(0.5*L51,0)</f>
        <v>0</v>
      </c>
      <c r="M61" s="91" t="n">
        <f aca="false">ROUNDDOWN(0.5*M51,0)</f>
        <v>0</v>
      </c>
      <c r="N61" s="91" t="n">
        <f aca="false">ROUNDDOWN(0.5*N51,0)</f>
        <v>0</v>
      </c>
      <c r="O61" s="91" t="n">
        <f aca="false">ROUNDDOWN(0.5*O51,0)</f>
        <v>0</v>
      </c>
      <c r="P61" s="91" t="n">
        <f aca="false">ROUNDDOWN(0.5*P51,0)</f>
        <v>0</v>
      </c>
      <c r="Q61" s="91" t="n">
        <f aca="false">ROUNDDOWN(0.5*Q51,0)</f>
        <v>0</v>
      </c>
      <c r="R61" s="91" t="n">
        <f aca="false">ROUNDDOWN(0.5*R51,0)</f>
        <v>0</v>
      </c>
      <c r="S61" s="91" t="n">
        <f aca="false">ROUNDDOWN(0.5*S51,0)</f>
        <v>0</v>
      </c>
      <c r="T61" s="91" t="n">
        <f aca="false">ROUNDDOWN(0.5*T51,0)</f>
        <v>0</v>
      </c>
      <c r="U61" s="91" t="n">
        <f aca="false">ROUNDDOWN(0.5*U51,0)</f>
        <v>0</v>
      </c>
      <c r="V61" s="91" t="n">
        <f aca="false">ROUNDDOWN(0.5*V51,0)</f>
        <v>0</v>
      </c>
      <c r="W61" s="91" t="n">
        <f aca="false">ROUNDDOWN(0.5*W51,0)</f>
        <v>0</v>
      </c>
      <c r="X61" s="91" t="n">
        <f aca="false">ROUNDDOWN(0.5*X51,0)</f>
        <v>0</v>
      </c>
      <c r="Y61" s="91" t="n">
        <f aca="false">ROUNDDOWN(0.5*Y51,0)</f>
        <v>0</v>
      </c>
      <c r="Z61" s="91" t="n">
        <f aca="false">ROUNDDOWN(0.5*Z51,0)</f>
        <v>0</v>
      </c>
      <c r="AA61" s="91" t="n">
        <f aca="false">ROUNDDOWN(0.5*AA51,0)</f>
        <v>0</v>
      </c>
      <c r="AB61" s="91" t="n">
        <f aca="false">ROUNDDOWN(0.5*AB51,0)</f>
        <v>0</v>
      </c>
      <c r="AC61" s="91" t="n">
        <f aca="false">ROUNDDOWN(0.5*AC51,0)</f>
        <v>0</v>
      </c>
      <c r="AD61" s="91" t="n">
        <f aca="false">ROUNDDOWN(0.5*AD51,0)</f>
        <v>0</v>
      </c>
      <c r="AE61" s="91" t="n">
        <f aca="false">ROUNDDOWN(0.5*AE51,0)</f>
        <v>0</v>
      </c>
      <c r="AF61" s="91" t="n">
        <f aca="false">ROUNDDOWN(0.5*AF51,0)</f>
        <v>0</v>
      </c>
      <c r="AG61" s="91" t="n">
        <f aca="false">ROUNDDOWN(0.5*AG51,0)</f>
        <v>0</v>
      </c>
      <c r="AH61" s="91" t="n">
        <f aca="false">ROUNDDOWN(0.5*AH51,0)</f>
        <v>0</v>
      </c>
      <c r="AI61" s="91" t="n">
        <f aca="false">ROUNDDOWN(0.5*AI51,0)</f>
        <v>0</v>
      </c>
      <c r="AJ61" s="91" t="n">
        <f aca="false">ROUNDDOWN(0.5*AJ51,0)</f>
        <v>0</v>
      </c>
      <c r="AK61" s="91" t="n">
        <f aca="false">ROUNDDOWN(0.5*AK51,0)</f>
        <v>0</v>
      </c>
      <c r="AL61" s="91" t="n">
        <f aca="false">ROUNDDOWN(0.5*AL51,0)</f>
        <v>0</v>
      </c>
      <c r="AM61" s="91" t="n">
        <f aca="false">ROUNDDOWN(0.5*AM51,0)</f>
        <v>0</v>
      </c>
      <c r="AN61" s="91" t="n">
        <f aca="false">ROUNDDOWN(0.5*AN51,0)</f>
        <v>0</v>
      </c>
      <c r="AO61" s="91" t="n">
        <f aca="false">ROUNDDOWN(0.5*AO51,0)</f>
        <v>0</v>
      </c>
      <c r="AP61" s="91" t="n">
        <f aca="false">ROUNDDOWN(0.5*AP51,0)</f>
        <v>0</v>
      </c>
      <c r="AQ61" s="91" t="n">
        <f aca="false">ROUNDDOWN(0.5*AQ51,0)</f>
        <v>0</v>
      </c>
      <c r="AR61" s="91" t="n">
        <f aca="false">ROUNDDOWN(0.5*AR51,0)</f>
        <v>0</v>
      </c>
      <c r="AS61" s="91" t="n">
        <f aca="false">ROUNDDOWN(0.5*AS51,0)</f>
        <v>0</v>
      </c>
      <c r="AT61" s="91" t="n">
        <f aca="false">ROUNDDOWN(0.5*AT51,0)</f>
        <v>0</v>
      </c>
      <c r="AU61" s="91" t="n">
        <f aca="false">ROUNDDOWN(0.5*AU51,0)</f>
        <v>0</v>
      </c>
      <c r="AV61" s="91" t="n">
        <f aca="false">ROUNDDOWN(0.5*AV51,0)</f>
        <v>0</v>
      </c>
      <c r="AW61" s="91" t="n">
        <f aca="false">ROUNDDOWN(0.5*AW51,0)</f>
        <v>0</v>
      </c>
      <c r="AX61" s="91" t="n">
        <f aca="false">ROUNDDOWN(0.5*AX51,0)</f>
        <v>0</v>
      </c>
      <c r="AY61" s="91" t="n">
        <f aca="false">ROUNDDOWN(0.5*AY51,0)</f>
        <v>0</v>
      </c>
      <c r="AZ61" s="91" t="n">
        <f aca="false">ROUNDDOWN(0.5*AZ51,0)</f>
        <v>0</v>
      </c>
      <c r="BA61" s="91" t="n">
        <f aca="false">ROUNDDOWN(0.5*BA51,0)</f>
        <v>0</v>
      </c>
      <c r="BB61" s="91" t="n">
        <f aca="false">ROUNDDOWN(0.5*BB51,0)</f>
        <v>0</v>
      </c>
      <c r="BC61" s="91" t="n">
        <f aca="false">ROUNDDOWN(0.5*BC51,0)</f>
        <v>0</v>
      </c>
      <c r="BD61" s="91" t="n">
        <f aca="false">ROUNDDOWN(0.5*BD51,0)</f>
        <v>0</v>
      </c>
      <c r="BE61" s="91" t="n">
        <f aca="false">ROUNDDOWN(0.5*BE51,0)</f>
        <v>0</v>
      </c>
      <c r="BF61" s="91" t="n">
        <f aca="false">ROUNDDOWN(0.5*BF51,0)</f>
        <v>0</v>
      </c>
      <c r="BG61" s="91" t="n">
        <f aca="false">ROUNDDOWN(0.5*BG51,0)</f>
        <v>0</v>
      </c>
      <c r="BH61" s="91" t="n">
        <f aca="false">ROUNDDOWN(0.5*BH51,0)</f>
        <v>0</v>
      </c>
      <c r="BI61" s="91" t="n">
        <f aca="false">ROUNDDOWN(0.5*BI51,0)</f>
        <v>0</v>
      </c>
      <c r="BJ61" s="91" t="n">
        <f aca="false">ROUNDDOWN(0.5*BJ51,0)</f>
        <v>0</v>
      </c>
      <c r="BK61" s="91" t="n">
        <f aca="false">ROUNDDOWN(0.5*BK51,0)</f>
        <v>0</v>
      </c>
      <c r="BL61" s="91" t="n">
        <f aca="false">ROUNDDOWN(0.5*BL51,0)</f>
        <v>0</v>
      </c>
      <c r="BM61" s="91" t="n">
        <f aca="false">ROUNDDOWN(0.5*BM51,0)</f>
        <v>0</v>
      </c>
      <c r="BN61" s="91" t="n">
        <f aca="false">ROUNDDOWN(0.5*BN51,0)</f>
        <v>0</v>
      </c>
      <c r="BO61" s="91" t="n">
        <f aca="false">ROUNDDOWN(0.5*BO51,0)</f>
        <v>0</v>
      </c>
      <c r="BP61" s="91" t="n">
        <f aca="false">ROUNDDOWN(0.5*BP51,0)</f>
        <v>0</v>
      </c>
      <c r="BQ61" s="91" t="n">
        <f aca="false">ROUNDDOWN(0.5*BQ51,0)</f>
        <v>0</v>
      </c>
      <c r="BR61" s="91" t="n">
        <f aca="false">ROUNDDOWN(0.5*BR51,0)</f>
        <v>1</v>
      </c>
      <c r="BS61" s="91" t="n">
        <f aca="false">ROUNDDOWN(0.5*BS51,0)</f>
        <v>1</v>
      </c>
      <c r="BT61" s="91" t="n">
        <f aca="false">ROUNDDOWN(0.5*BT51,0)</f>
        <v>1</v>
      </c>
      <c r="BU61" s="91" t="n">
        <f aca="false">ROUNDDOWN(0.5*BU51,0)</f>
        <v>1</v>
      </c>
      <c r="BV61" s="91" t="n">
        <f aca="false">ROUNDDOWN(0.5*BV51,0)</f>
        <v>1</v>
      </c>
      <c r="BW61" s="91" t="n">
        <f aca="false">ROUNDDOWN(0.5*BW51,0)</f>
        <v>1</v>
      </c>
      <c r="BX61" s="91" t="n">
        <f aca="false">ROUNDDOWN(0.5*BX51,0)</f>
        <v>1</v>
      </c>
      <c r="BY61" s="91" t="n">
        <f aca="false">ROUNDDOWN(0.5*BY51,0)</f>
        <v>1</v>
      </c>
    </row>
    <row r="62" s="91" customFormat="true" ht="17" hidden="false" customHeight="false" outlineLevel="0" collapsed="false">
      <c r="C62" s="91" t="s">
        <v>286</v>
      </c>
      <c r="D62" s="92" t="n">
        <v>100000</v>
      </c>
      <c r="E62" s="91" t="s">
        <v>247</v>
      </c>
    </row>
    <row r="63" s="91" customFormat="true" ht="17" hidden="false" customHeight="false" outlineLevel="0" collapsed="false">
      <c r="C63" s="91" t="s">
        <v>287</v>
      </c>
      <c r="D63" s="92"/>
    </row>
    <row r="64" s="91" customFormat="true" ht="17" hidden="false" customHeight="false" outlineLevel="0" collapsed="false">
      <c r="C64" s="91" t="s">
        <v>262</v>
      </c>
      <c r="D64" s="99" t="n">
        <v>0.25</v>
      </c>
    </row>
    <row r="65" s="91" customFormat="true" ht="17" hidden="false" customHeight="false" outlineLevel="0" collapsed="false">
      <c r="D65" s="92"/>
    </row>
    <row r="66" s="91" customFormat="true" ht="17" hidden="false" customHeight="false" outlineLevel="0" collapsed="false">
      <c r="C66" s="91" t="s">
        <v>263</v>
      </c>
      <c r="D66" s="92" t="n">
        <f aca="false">(SUM(D53:D59)+(0.5*D62))*(1+D64)</f>
        <v>806250</v>
      </c>
    </row>
    <row r="67" s="91" customFormat="true" ht="17" hidden="false" customHeight="false" outlineLevel="0" collapsed="false">
      <c r="C67" s="91" t="s">
        <v>288</v>
      </c>
      <c r="D67" s="92" t="n">
        <f aca="false">D66/12</f>
        <v>67187.5</v>
      </c>
    </row>
    <row r="68" s="91" customFormat="true" ht="17" hidden="false" customHeight="false" outlineLevel="0" collapsed="false">
      <c r="D68" s="92"/>
    </row>
    <row r="69" s="91" customFormat="true" ht="17" hidden="false" customHeight="false" outlineLevel="0" collapsed="false">
      <c r="B69" s="91" t="s">
        <v>289</v>
      </c>
      <c r="D69" s="92"/>
      <c r="F69" s="91" t="n">
        <f aca="false">SUM(F52:F67)</f>
        <v>0</v>
      </c>
      <c r="G69" s="91" t="n">
        <f aca="false">SUM(G52:G67)</f>
        <v>0</v>
      </c>
      <c r="H69" s="91" t="n">
        <f aca="false">SUM(H52:H67)</f>
        <v>0</v>
      </c>
      <c r="I69" s="91" t="n">
        <f aca="false">SUM(I52:I67)</f>
        <v>0</v>
      </c>
      <c r="J69" s="91" t="n">
        <f aca="false">SUM(J52:J67)</f>
        <v>0</v>
      </c>
      <c r="K69" s="91" t="n">
        <f aca="false">SUM(K52:K67)</f>
        <v>0</v>
      </c>
      <c r="L69" s="91" t="n">
        <f aca="false">SUM(L52:L67)</f>
        <v>0</v>
      </c>
      <c r="M69" s="91" t="n">
        <f aca="false">SUM(M52:M67)</f>
        <v>0</v>
      </c>
      <c r="N69" s="91" t="n">
        <f aca="false">SUM(N52:N67)</f>
        <v>0</v>
      </c>
      <c r="O69" s="91" t="n">
        <f aca="false">SUM(O52:O67)</f>
        <v>0</v>
      </c>
      <c r="P69" s="91" t="n">
        <f aca="false">SUM(P52:P67)</f>
        <v>0</v>
      </c>
      <c r="Q69" s="91" t="n">
        <f aca="false">SUM(Q52:Q67)</f>
        <v>0</v>
      </c>
      <c r="R69" s="91" t="n">
        <f aca="false">SUM(R52:R67)</f>
        <v>0</v>
      </c>
      <c r="S69" s="91" t="n">
        <f aca="false">SUM(S52:S67)</f>
        <v>0</v>
      </c>
      <c r="T69" s="91" t="n">
        <f aca="false">SUM(T52:T67)</f>
        <v>0</v>
      </c>
      <c r="U69" s="91" t="n">
        <f aca="false">SUM(U52:U67)</f>
        <v>0</v>
      </c>
      <c r="V69" s="91" t="n">
        <f aca="false">SUM(V52:V67)</f>
        <v>0</v>
      </c>
      <c r="W69" s="91" t="n">
        <f aca="false">SUM(W52:W67)</f>
        <v>0</v>
      </c>
      <c r="X69" s="91" t="n">
        <f aca="false">SUM(X52:X67)</f>
        <v>0</v>
      </c>
      <c r="Y69" s="91" t="n">
        <f aca="false">SUM(Y52:Y67)</f>
        <v>0</v>
      </c>
      <c r="Z69" s="91" t="n">
        <f aca="false">SUM(Z52:Z67)</f>
        <v>0</v>
      </c>
      <c r="AA69" s="91" t="n">
        <f aca="false">SUM(AA52:AA67)</f>
        <v>0</v>
      </c>
      <c r="AB69" s="91" t="n">
        <f aca="false">SUM(AB52:AB67)</f>
        <v>0</v>
      </c>
      <c r="AC69" s="91" t="n">
        <f aca="false">SUM(AC52:AC67)</f>
        <v>0</v>
      </c>
      <c r="AD69" s="91" t="n">
        <f aca="false">SUM(AD52:AD67)</f>
        <v>0</v>
      </c>
      <c r="AE69" s="91" t="n">
        <f aca="false">SUM(AE52:AE67)</f>
        <v>0</v>
      </c>
      <c r="AF69" s="91" t="n">
        <f aca="false">SUM(AF52:AF67)</f>
        <v>0</v>
      </c>
      <c r="AG69" s="91" t="n">
        <f aca="false">SUM(AG52:AG67)</f>
        <v>0</v>
      </c>
      <c r="AH69" s="91" t="n">
        <f aca="false">SUM(AH52:AH67)</f>
        <v>0</v>
      </c>
      <c r="AI69" s="91" t="n">
        <f aca="false">SUM(AI52:AI67)</f>
        <v>0</v>
      </c>
      <c r="AJ69" s="91" t="n">
        <f aca="false">SUM(AJ52:AJ67)</f>
        <v>0</v>
      </c>
      <c r="AK69" s="91" t="n">
        <f aca="false">SUM(AK52:AK67)</f>
        <v>0</v>
      </c>
      <c r="AL69" s="91" t="n">
        <f aca="false">SUM(AL52:AL67)</f>
        <v>0</v>
      </c>
      <c r="AM69" s="91" t="n">
        <f aca="false">SUM(AM52:AM67)</f>
        <v>0</v>
      </c>
      <c r="AN69" s="91" t="n">
        <f aca="false">SUM(AN52:AN67)</f>
        <v>0</v>
      </c>
      <c r="AO69" s="91" t="n">
        <f aca="false">SUM(AO52:AO67)</f>
        <v>0</v>
      </c>
      <c r="AP69" s="91" t="n">
        <f aca="false">SUM(AP52:AP67)</f>
        <v>0</v>
      </c>
      <c r="AQ69" s="91" t="n">
        <f aca="false">SUM(AQ52:AQ67)</f>
        <v>7</v>
      </c>
      <c r="AR69" s="91" t="n">
        <f aca="false">SUM(AR52:AR67)</f>
        <v>7</v>
      </c>
      <c r="AS69" s="91" t="n">
        <f aca="false">SUM(AS52:AS67)</f>
        <v>7</v>
      </c>
      <c r="AT69" s="91" t="n">
        <f aca="false">SUM(AT52:AT67)</f>
        <v>7</v>
      </c>
      <c r="AU69" s="91" t="n">
        <f aca="false">SUM(AU52:AU67)</f>
        <v>7</v>
      </c>
      <c r="AV69" s="91" t="n">
        <f aca="false">SUM(AV52:AV67)</f>
        <v>7</v>
      </c>
      <c r="AW69" s="91" t="n">
        <f aca="false">SUM(AW52:AW67)</f>
        <v>7</v>
      </c>
      <c r="AX69" s="91" t="n">
        <f aca="false">SUM(AX52:AX67)</f>
        <v>7</v>
      </c>
      <c r="AY69" s="91" t="n">
        <f aca="false">SUM(AY52:AY67)</f>
        <v>7</v>
      </c>
      <c r="AZ69" s="91" t="n">
        <f aca="false">SUM(AZ52:AZ67)</f>
        <v>7</v>
      </c>
      <c r="BA69" s="91" t="n">
        <f aca="false">SUM(BA52:BA67)</f>
        <v>7</v>
      </c>
      <c r="BB69" s="91" t="n">
        <f aca="false">SUM(BB52:BB67)</f>
        <v>7</v>
      </c>
      <c r="BC69" s="91" t="n">
        <f aca="false">SUM(BC52:BC67)</f>
        <v>7</v>
      </c>
      <c r="BD69" s="91" t="n">
        <f aca="false">SUM(BD52:BD67)</f>
        <v>7</v>
      </c>
      <c r="BE69" s="91" t="n">
        <f aca="false">SUM(BE52:BE67)</f>
        <v>7</v>
      </c>
      <c r="BF69" s="91" t="n">
        <f aca="false">SUM(BF52:BF67)</f>
        <v>7</v>
      </c>
      <c r="BG69" s="91" t="n">
        <f aca="false">SUM(BG52:BG67)</f>
        <v>7</v>
      </c>
      <c r="BH69" s="91" t="n">
        <f aca="false">SUM(BH52:BH67)</f>
        <v>7</v>
      </c>
      <c r="BI69" s="91" t="n">
        <f aca="false">SUM(BI52:BI67)</f>
        <v>7</v>
      </c>
      <c r="BJ69" s="91" t="n">
        <f aca="false">SUM(BJ52:BJ67)</f>
        <v>7</v>
      </c>
      <c r="BK69" s="91" t="n">
        <f aca="false">SUM(BK52:BK67)</f>
        <v>7</v>
      </c>
      <c r="BL69" s="91" t="n">
        <f aca="false">SUM(BL52:BL67)</f>
        <v>7</v>
      </c>
      <c r="BM69" s="91" t="n">
        <f aca="false">SUM(BM52:BM67)</f>
        <v>7</v>
      </c>
      <c r="BN69" s="91" t="n">
        <f aca="false">SUM(BN52:BN67)</f>
        <v>7</v>
      </c>
      <c r="BO69" s="91" t="n">
        <f aca="false">SUM(BO52:BO67)</f>
        <v>7</v>
      </c>
      <c r="BP69" s="91" t="n">
        <f aca="false">SUM(BP52:BP67)</f>
        <v>7</v>
      </c>
      <c r="BQ69" s="91" t="n">
        <f aca="false">SUM(BQ52:BQ67)</f>
        <v>7</v>
      </c>
      <c r="BR69" s="91" t="n">
        <f aca="false">SUM(BR52:BR67)</f>
        <v>15</v>
      </c>
      <c r="BS69" s="91" t="n">
        <f aca="false">SUM(BS52:BS67)</f>
        <v>15</v>
      </c>
      <c r="BT69" s="91" t="n">
        <f aca="false">SUM(BT52:BT67)</f>
        <v>15</v>
      </c>
      <c r="BU69" s="91" t="n">
        <f aca="false">SUM(BU52:BU67)</f>
        <v>15</v>
      </c>
      <c r="BV69" s="91" t="n">
        <f aca="false">SUM(BV52:BV67)</f>
        <v>15</v>
      </c>
      <c r="BW69" s="91" t="n">
        <f aca="false">SUM(BW52:BW67)</f>
        <v>15</v>
      </c>
      <c r="BX69" s="91" t="n">
        <f aca="false">SUM(BX52:BX67)</f>
        <v>15</v>
      </c>
      <c r="BY69" s="91" t="n">
        <f aca="false">SUM(BY52:BY67)</f>
        <v>15</v>
      </c>
    </row>
    <row r="70" s="91" customFormat="true" ht="17" hidden="false" customHeight="false" outlineLevel="0" collapsed="false">
      <c r="D70" s="92"/>
    </row>
    <row r="71" s="91" customFormat="true" ht="17" hidden="false" customHeight="false" outlineLevel="0" collapsed="false">
      <c r="B71" s="95" t="s">
        <v>290</v>
      </c>
      <c r="D71" s="92" t="s">
        <v>255</v>
      </c>
      <c r="F71" s="91" t="n">
        <f aca="false">'FINANCIAL MODEL'!G81*1000</f>
        <v>12000</v>
      </c>
      <c r="G71" s="91" t="n">
        <f aca="false">'FINANCIAL MODEL'!H81*1000</f>
        <v>12000</v>
      </c>
      <c r="H71" s="91" t="n">
        <f aca="false">'FINANCIAL MODEL'!I81*1000</f>
        <v>12000</v>
      </c>
      <c r="I71" s="91" t="n">
        <f aca="false">'FINANCIAL MODEL'!J81*1000</f>
        <v>12000</v>
      </c>
      <c r="J71" s="91" t="n">
        <f aca="false">'FINANCIAL MODEL'!K81*1000</f>
        <v>17500</v>
      </c>
      <c r="K71" s="91" t="n">
        <f aca="false">'FINANCIAL MODEL'!L81*1000</f>
        <v>17500</v>
      </c>
      <c r="L71" s="91" t="n">
        <f aca="false">'FINANCIAL MODEL'!M81*1000</f>
        <v>17500</v>
      </c>
      <c r="M71" s="91" t="n">
        <f aca="false">'FINANCIAL MODEL'!N81*1000</f>
        <v>17500</v>
      </c>
      <c r="N71" s="91" t="n">
        <f aca="false">'FINANCIAL MODEL'!O81*1000</f>
        <v>17500</v>
      </c>
      <c r="O71" s="91" t="n">
        <f aca="false">'FINANCIAL MODEL'!P81*1000</f>
        <v>17500</v>
      </c>
      <c r="P71" s="91" t="n">
        <f aca="false">'FINANCIAL MODEL'!Q81*1000</f>
        <v>17500</v>
      </c>
      <c r="Q71" s="91" t="n">
        <f aca="false">'FINANCIAL MODEL'!R81*1000</f>
        <v>17500</v>
      </c>
      <c r="R71" s="91" t="n">
        <f aca="false">'FINANCIAL MODEL'!S81*1000</f>
        <v>17500</v>
      </c>
      <c r="S71" s="91" t="n">
        <f aca="false">'FINANCIAL MODEL'!T81*1000</f>
        <v>17500</v>
      </c>
      <c r="T71" s="91" t="n">
        <f aca="false">'FINANCIAL MODEL'!U81*1000</f>
        <v>17500</v>
      </c>
      <c r="U71" s="91" t="n">
        <f aca="false">'FINANCIAL MODEL'!V81*1000</f>
        <v>17500</v>
      </c>
      <c r="V71" s="91" t="n">
        <f aca="false">'FINANCIAL MODEL'!W81*1000</f>
        <v>17500</v>
      </c>
      <c r="W71" s="91" t="n">
        <f aca="false">'FINANCIAL MODEL'!X81*1000</f>
        <v>17500</v>
      </c>
      <c r="X71" s="91" t="n">
        <f aca="false">'FINANCIAL MODEL'!Y81*1000</f>
        <v>17500</v>
      </c>
      <c r="Y71" s="91" t="n">
        <f aca="false">'FINANCIAL MODEL'!Z81*1000</f>
        <v>17500</v>
      </c>
      <c r="Z71" s="91" t="n">
        <f aca="false">'FINANCIAL MODEL'!AA81*1000</f>
        <v>17500</v>
      </c>
      <c r="AA71" s="91" t="n">
        <f aca="false">'FINANCIAL MODEL'!AB81*1000</f>
        <v>17500</v>
      </c>
      <c r="AB71" s="91" t="n">
        <f aca="false">'FINANCIAL MODEL'!AC81*1000</f>
        <v>17500</v>
      </c>
      <c r="AC71" s="91" t="n">
        <f aca="false">'FINANCIAL MODEL'!AD81*1000</f>
        <v>17500</v>
      </c>
      <c r="AD71" s="91" t="n">
        <f aca="false">'FINANCIAL MODEL'!AE81*1000</f>
        <v>17500</v>
      </c>
      <c r="AE71" s="91" t="n">
        <f aca="false">'FINANCIAL MODEL'!AF81*1000</f>
        <v>17500</v>
      </c>
      <c r="AF71" s="91" t="n">
        <f aca="false">'FINANCIAL MODEL'!AG81*1000</f>
        <v>17500</v>
      </c>
      <c r="AG71" s="91" t="n">
        <f aca="false">'FINANCIAL MODEL'!AH81*1000</f>
        <v>17500</v>
      </c>
      <c r="AH71" s="91" t="n">
        <f aca="false">'FINANCIAL MODEL'!AI81*1000</f>
        <v>17500</v>
      </c>
      <c r="AI71" s="91" t="n">
        <f aca="false">'FINANCIAL MODEL'!AJ81*1000</f>
        <v>17500</v>
      </c>
      <c r="AJ71" s="91" t="n">
        <f aca="false">'FINANCIAL MODEL'!AK81*1000</f>
        <v>18149.25</v>
      </c>
      <c r="AK71" s="91" t="n">
        <f aca="false">'FINANCIAL MODEL'!AL81*1000</f>
        <v>19049.25</v>
      </c>
      <c r="AL71" s="91" t="n">
        <f aca="false">'FINANCIAL MODEL'!AM81*1000</f>
        <v>19949.25</v>
      </c>
      <c r="AM71" s="91" t="n">
        <f aca="false">'FINANCIAL MODEL'!AN81*1000</f>
        <v>20849.25</v>
      </c>
      <c r="AN71" s="91" t="n">
        <f aca="false">'FINANCIAL MODEL'!AO81*1000</f>
        <v>21749.25</v>
      </c>
      <c r="AO71" s="91" t="n">
        <f aca="false">'FINANCIAL MODEL'!AP81*1000</f>
        <v>22649.25</v>
      </c>
      <c r="AP71" s="91" t="n">
        <f aca="false">'FINANCIAL MODEL'!AQ81*1000</f>
        <v>23549.25</v>
      </c>
      <c r="AQ71" s="91" t="n">
        <f aca="false">'FINANCIAL MODEL'!AR81*1000</f>
        <v>24449.25</v>
      </c>
      <c r="AR71" s="91" t="n">
        <f aca="false">'FINANCIAL MODEL'!AS81*1000</f>
        <v>25349.25</v>
      </c>
      <c r="AS71" s="91" t="n">
        <f aca="false">'FINANCIAL MODEL'!AT81*1000</f>
        <v>26249.25</v>
      </c>
      <c r="AT71" s="91" t="n">
        <f aca="false">'FINANCIAL MODEL'!AU81*1000</f>
        <v>27149.25</v>
      </c>
      <c r="AU71" s="91" t="n">
        <f aca="false">'FINANCIAL MODEL'!AV81*1000</f>
        <v>28049.25</v>
      </c>
      <c r="AV71" s="91" t="n">
        <f aca="false">'FINANCIAL MODEL'!AW81*1000</f>
        <v>28949.25</v>
      </c>
      <c r="AW71" s="91" t="n">
        <f aca="false">'FINANCIAL MODEL'!AX81*1000</f>
        <v>29849.25</v>
      </c>
      <c r="AX71" s="91" t="n">
        <f aca="false">'FINANCIAL MODEL'!AY81*1000</f>
        <v>30749.25</v>
      </c>
      <c r="AY71" s="91" t="n">
        <f aca="false">'FINANCIAL MODEL'!AZ81*1000</f>
        <v>31649.25</v>
      </c>
      <c r="AZ71" s="91" t="n">
        <f aca="false">'FINANCIAL MODEL'!BA81*1000</f>
        <v>32549.25</v>
      </c>
      <c r="BA71" s="91" t="n">
        <f aca="false">'FINANCIAL MODEL'!BB81*1000</f>
        <v>33449.25</v>
      </c>
      <c r="BB71" s="91" t="n">
        <f aca="false">'FINANCIAL MODEL'!BC81*1000</f>
        <v>34349.25</v>
      </c>
      <c r="BC71" s="91" t="n">
        <f aca="false">'FINANCIAL MODEL'!BD81*1000</f>
        <v>35249.25</v>
      </c>
      <c r="BD71" s="91" t="n">
        <f aca="false">'FINANCIAL MODEL'!BE81*1000</f>
        <v>36149.25</v>
      </c>
      <c r="BE71" s="91" t="n">
        <f aca="false">'FINANCIAL MODEL'!BF81*1000</f>
        <v>37049.25</v>
      </c>
      <c r="BF71" s="91" t="n">
        <f aca="false">'FINANCIAL MODEL'!BG81*1000</f>
        <v>37949.25</v>
      </c>
      <c r="BG71" s="91" t="n">
        <f aca="false">'FINANCIAL MODEL'!BH81*1000</f>
        <v>38849.25</v>
      </c>
      <c r="BH71" s="91" t="n">
        <f aca="false">'FINANCIAL MODEL'!BI81*1000</f>
        <v>39749.25</v>
      </c>
      <c r="BI71" s="91" t="n">
        <f aca="false">'FINANCIAL MODEL'!BJ81*1000</f>
        <v>40649.25</v>
      </c>
      <c r="BJ71" s="91" t="n">
        <f aca="false">'FINANCIAL MODEL'!BK81*1000</f>
        <v>41549.25</v>
      </c>
      <c r="BK71" s="91" t="n">
        <f aca="false">'FINANCIAL MODEL'!BL81*1000</f>
        <v>42449.25</v>
      </c>
      <c r="BL71" s="91" t="n">
        <f aca="false">'FINANCIAL MODEL'!BM81*1000</f>
        <v>43349.25</v>
      </c>
      <c r="BM71" s="91" t="n">
        <f aca="false">'FINANCIAL MODEL'!BN81*1000</f>
        <v>44249.25</v>
      </c>
      <c r="BN71" s="91" t="n">
        <f aca="false">'FINANCIAL MODEL'!BO81*1000</f>
        <v>45149.25</v>
      </c>
      <c r="BO71" s="91" t="n">
        <f aca="false">'FINANCIAL MODEL'!BP81*1000</f>
        <v>46049.25</v>
      </c>
      <c r="BP71" s="91" t="n">
        <f aca="false">'FINANCIAL MODEL'!BQ81*1000</f>
        <v>46949.25</v>
      </c>
      <c r="BQ71" s="91" t="n">
        <f aca="false">'FINANCIAL MODEL'!BR81*1000</f>
        <v>47849.25</v>
      </c>
      <c r="BR71" s="91" t="n">
        <f aca="false">'FINANCIAL MODEL'!BS81*1000</f>
        <v>48749.25</v>
      </c>
      <c r="BS71" s="91" t="n">
        <f aca="false">'FINANCIAL MODEL'!BT81*1000</f>
        <v>49649.25</v>
      </c>
      <c r="BT71" s="91" t="n">
        <f aca="false">'FINANCIAL MODEL'!BU81*1000</f>
        <v>50549.25</v>
      </c>
      <c r="BU71" s="91" t="n">
        <f aca="false">'FINANCIAL MODEL'!BV81*1000</f>
        <v>51449.25</v>
      </c>
      <c r="BV71" s="91" t="n">
        <f aca="false">'FINANCIAL MODEL'!BW81*1000</f>
        <v>52349.25</v>
      </c>
      <c r="BW71" s="91" t="n">
        <f aca="false">'FINANCIAL MODEL'!BX81*1000</f>
        <v>53249.25</v>
      </c>
      <c r="BX71" s="91" t="n">
        <f aca="false">'FINANCIAL MODEL'!BY81*1000</f>
        <v>54149.25</v>
      </c>
      <c r="BY71" s="91" t="n">
        <f aca="false">'FINANCIAL MODEL'!BZ81*1000</f>
        <v>55049.25</v>
      </c>
    </row>
    <row r="72" s="91" customFormat="true" ht="17" hidden="false" customHeight="false" outlineLevel="0" collapsed="false">
      <c r="B72" s="91" t="s">
        <v>291</v>
      </c>
      <c r="D72" s="92" t="n">
        <v>70000</v>
      </c>
      <c r="F72" s="91" t="n">
        <f aca="false">IF(F71-F13&lt;0,0,ROUNDDOWN((F71-F13)/$D78,0))</f>
        <v>0</v>
      </c>
      <c r="G72" s="91" t="n">
        <f aca="false">IF(G71-G13&lt;0,0,ROUNDDOWN((G71-G13)/$D78,0))</f>
        <v>0</v>
      </c>
      <c r="H72" s="91" t="n">
        <f aca="false">IF(H71-H13&lt;0,0,ROUNDDOWN((H71-H13)/$D78,0))</f>
        <v>0</v>
      </c>
      <c r="I72" s="91" t="n">
        <f aca="false">IF(I71-I13&lt;0,0,ROUNDDOWN((I71-I13)/$D78,0))</f>
        <v>0</v>
      </c>
      <c r="J72" s="91" t="n">
        <f aca="false">IF(J71-J13&lt;0,0,ROUNDDOWN((J71-J13)/$D78,0))</f>
        <v>0</v>
      </c>
      <c r="K72" s="91" t="n">
        <f aca="false">IF(K71-K13&lt;0,0,ROUNDDOWN((K71-K13)/$D78,0))</f>
        <v>0</v>
      </c>
      <c r="L72" s="91" t="n">
        <f aca="false">IF(L71-L13&lt;0,0,ROUNDDOWN((L71-L13)/$D78,0))</f>
        <v>0</v>
      </c>
      <c r="M72" s="91" t="n">
        <f aca="false">IF(M71-M13&lt;0,0,ROUNDDOWN((M71-M13)/$D78,0))</f>
        <v>0</v>
      </c>
      <c r="N72" s="91" t="n">
        <f aca="false">IF(N71-N13&lt;0,0,ROUNDDOWN((N71-N13)/$D78,0))</f>
        <v>0</v>
      </c>
      <c r="O72" s="91" t="n">
        <f aca="false">IF(O71-O13&lt;0,0,ROUNDDOWN((O71-O13)/$D78,0))</f>
        <v>0</v>
      </c>
      <c r="P72" s="91" t="n">
        <f aca="false">IF(P71-P13&lt;0,0,ROUNDDOWN((P71-P13)/$D78,0))</f>
        <v>0</v>
      </c>
      <c r="Q72" s="91" t="n">
        <f aca="false">IF(Q71-Q13&lt;0,0,ROUNDDOWN((Q71-Q13)/$D78,0))</f>
        <v>0</v>
      </c>
      <c r="R72" s="91" t="n">
        <f aca="false">IF(R71-R13&lt;0,0,ROUNDDOWN((R71-R13)/$D78,0))</f>
        <v>0</v>
      </c>
      <c r="S72" s="91" t="n">
        <f aca="false">IF(S71-S13&lt;0,0,ROUNDDOWN((S71-S13)/$D78,0))</f>
        <v>0</v>
      </c>
      <c r="T72" s="91" t="n">
        <f aca="false">IF(T71-T13&lt;0,0,ROUNDDOWN((T71-T13)/$D78,0))</f>
        <v>0</v>
      </c>
      <c r="U72" s="91" t="n">
        <f aca="false">IF(U71-U13&lt;0,0,ROUNDDOWN((U71-U13)/$D78,0))</f>
        <v>0</v>
      </c>
      <c r="V72" s="91" t="n">
        <f aca="false">IF(V71-V13&lt;0,0,ROUNDDOWN((V71-V13)/$D78,0))</f>
        <v>0</v>
      </c>
      <c r="W72" s="91" t="n">
        <f aca="false">IF(W71-W13&lt;0,0,ROUNDDOWN((W71-W13)/$D78,0))</f>
        <v>0</v>
      </c>
      <c r="X72" s="91" t="n">
        <f aca="false">IF(X71-X13&lt;0,0,ROUNDDOWN((X71-X13)/$D78,0))</f>
        <v>0</v>
      </c>
      <c r="Y72" s="91" t="n">
        <f aca="false">IF(Y71-Y13&lt;0,0,ROUNDDOWN((Y71-Y13)/$D78,0))</f>
        <v>0</v>
      </c>
      <c r="Z72" s="91" t="n">
        <f aca="false">IF(Z71-Z13&lt;0,0,ROUNDDOWN((Z71-Z13)/$D78,0))</f>
        <v>0</v>
      </c>
      <c r="AA72" s="91" t="n">
        <f aca="false">IF(AA71-AA13&lt;0,0,ROUNDDOWN((AA71-AA13)/$D78,0))</f>
        <v>0</v>
      </c>
      <c r="AB72" s="91" t="n">
        <f aca="false">IF(AB71-AB13&lt;0,0,ROUNDDOWN((AB71-AB13)/$D78,0))</f>
        <v>0</v>
      </c>
      <c r="AC72" s="91" t="n">
        <f aca="false">IF(AC71-AC13&lt;0,0,ROUNDDOWN((AC71-AC13)/$D78,0))</f>
        <v>0</v>
      </c>
      <c r="AD72" s="91" t="n">
        <f aca="false">IF(AD71-AD13&lt;0,0,ROUNDDOWN((AD71-AD13)/$D78,0))</f>
        <v>0</v>
      </c>
      <c r="AE72" s="91" t="n">
        <f aca="false">IF(AE71-AE13&lt;0,0,ROUNDDOWN((AE71-AE13)/$D78,0))</f>
        <v>0</v>
      </c>
      <c r="AF72" s="91" t="n">
        <f aca="false">IF(AF71-AF13&lt;0,0,ROUNDDOWN((AF71-AF13)/$D78,0))</f>
        <v>0</v>
      </c>
      <c r="AG72" s="91" t="n">
        <f aca="false">IF(AG71-AG13&lt;0,0,ROUNDDOWN((AG71-AG13)/$D78,0))</f>
        <v>0</v>
      </c>
      <c r="AH72" s="91" t="n">
        <f aca="false">IF(AH71-AH13&lt;0,0,ROUNDDOWN((AH71-AH13)/$D78,0))</f>
        <v>0</v>
      </c>
      <c r="AI72" s="91" t="n">
        <f aca="false">IF(AI71-AI13&lt;0,0,ROUNDDOWN((AI71-AI13)/$D78,0))</f>
        <v>0</v>
      </c>
      <c r="AJ72" s="91" t="n">
        <f aca="false">IF(AJ71-AJ13&lt;0,0,ROUNDDOWN((AJ71-AJ13)/$D78,0))</f>
        <v>0</v>
      </c>
      <c r="AK72" s="91" t="n">
        <f aca="false">IF(AK71-AK13&lt;0,0,ROUNDDOWN((AK71-AK13)/$D78,0))</f>
        <v>0</v>
      </c>
      <c r="AL72" s="91" t="n">
        <f aca="false">IF(AL71-AL13&lt;0,0,ROUNDDOWN((AL71-AL13)/$D78,0))</f>
        <v>0</v>
      </c>
      <c r="AM72" s="91" t="n">
        <f aca="false">IF(AM71-AM13&lt;0,0,ROUNDDOWN((AM71-AM13)/$D78,0))</f>
        <v>0</v>
      </c>
      <c r="AN72" s="91" t="n">
        <f aca="false">IF(AN71-AN13&lt;0,0,ROUNDDOWN((AN71-AN13)/$D78,0))</f>
        <v>0</v>
      </c>
      <c r="AO72" s="91" t="n">
        <f aca="false">IF(AO71-AO13&lt;0,0,ROUNDDOWN((AO71-AO13)/$D78,0))</f>
        <v>0</v>
      </c>
      <c r="AP72" s="91" t="n">
        <f aca="false">IF(AP71-AP13&lt;0,0,ROUNDDOWN((AP71-AP13)/$D78,0))</f>
        <v>0</v>
      </c>
      <c r="AQ72" s="91" t="n">
        <f aca="false">IF(AQ71-AQ13&lt;0,0,ROUNDDOWN((AQ71-AQ13)/$D78,0))</f>
        <v>0</v>
      </c>
      <c r="AR72" s="91" t="n">
        <f aca="false">IF(AR71-AR13&lt;0,0,ROUNDDOWN((AR71-AR13)/$D78,0))</f>
        <v>0</v>
      </c>
      <c r="AS72" s="91" t="n">
        <f aca="false">IF(AS71-AS13&lt;0,0,ROUNDDOWN((AS71-AS13)/$D78,0))</f>
        <v>0</v>
      </c>
      <c r="AT72" s="91" t="n">
        <f aca="false">IF(AT71-AT13&lt;0,0,ROUNDDOWN((AT71-AT13)/$D78,0))</f>
        <v>0</v>
      </c>
      <c r="AU72" s="91" t="n">
        <f aca="false">IF(AU71-AU13&lt;0,0,ROUNDDOWN((AU71-AU13)/$D78,0))</f>
        <v>0</v>
      </c>
      <c r="AV72" s="91" t="n">
        <f aca="false">IF(AV71-AV13&lt;0,0,ROUNDDOWN((AV71-AV13)/$D78,0))</f>
        <v>0</v>
      </c>
      <c r="AW72" s="91" t="n">
        <f aca="false">IF(AW71-AW13&lt;0,0,ROUNDDOWN((AW71-AW13)/$D78,0))</f>
        <v>0</v>
      </c>
      <c r="AX72" s="91" t="n">
        <f aca="false">IF(AX71-AX13&lt;0,0,ROUNDDOWN((AX71-AX13)/$D78,0))</f>
        <v>0</v>
      </c>
      <c r="AY72" s="91" t="n">
        <f aca="false">IF(AY71-AY13&lt;0,0,ROUNDDOWN((AY71-AY13)/$D78,0))</f>
        <v>0</v>
      </c>
      <c r="AZ72" s="91" t="n">
        <f aca="false">IF(AZ71-AZ13&lt;0,0,ROUNDDOWN((AZ71-AZ13)/$D78,0))</f>
        <v>0</v>
      </c>
      <c r="BA72" s="91" t="n">
        <f aca="false">IF(BA71-BA13&lt;0,0,ROUNDDOWN((BA71-BA13)/$D78,0))</f>
        <v>0</v>
      </c>
      <c r="BB72" s="91" t="n">
        <f aca="false">IF(BB71-BB13&lt;0,0,ROUNDDOWN((BB71-BB13)/$D78,0))</f>
        <v>0</v>
      </c>
      <c r="BC72" s="91" t="n">
        <f aca="false">IF(BC71-BC13&lt;0,0,ROUNDDOWN((BC71-BC13)/$D78,0))</f>
        <v>0</v>
      </c>
      <c r="BD72" s="91" t="n">
        <f aca="false">IF(BD71-BD13&lt;0,0,ROUNDDOWN((BD71-BD13)/$D78,0))</f>
        <v>0</v>
      </c>
      <c r="BE72" s="91" t="n">
        <f aca="false">IF(BE71-BE13&lt;0,0,ROUNDDOWN((BE71-BE13)/$D78,0))</f>
        <v>0</v>
      </c>
      <c r="BF72" s="91" t="n">
        <f aca="false">IF(BF71-BF13&lt;0,0,ROUNDDOWN((BF71-BF13)/$D78,0))</f>
        <v>0</v>
      </c>
      <c r="BG72" s="91" t="n">
        <f aca="false">IF(BG71-BG13&lt;0,0,ROUNDDOWN((BG71-BG13)/$D78,0))</f>
        <v>0</v>
      </c>
      <c r="BH72" s="91" t="n">
        <f aca="false">IF(BH71-BH13&lt;0,0,ROUNDDOWN((BH71-BH13)/$D78,0))</f>
        <v>0</v>
      </c>
      <c r="BI72" s="91" t="n">
        <f aca="false">IF(BI71-BI13&lt;0,0,ROUNDDOWN((BI71-BI13)/$D78,0))</f>
        <v>0</v>
      </c>
      <c r="BJ72" s="91" t="n">
        <f aca="false">IF(BJ71-BJ13&lt;0,0,ROUNDDOWN((BJ71-BJ13)/$D78,0))</f>
        <v>0</v>
      </c>
      <c r="BK72" s="91" t="n">
        <f aca="false">IF(BK71-BK13&lt;0,0,ROUNDDOWN((BK71-BK13)/$D78,0))</f>
        <v>0</v>
      </c>
      <c r="BL72" s="91" t="n">
        <f aca="false">IF(BL71-BL13&lt;0,0,ROUNDDOWN((BL71-BL13)/$D78,0))</f>
        <v>0</v>
      </c>
      <c r="BM72" s="91" t="n">
        <f aca="false">IF(BM71-BM13&lt;0,0,ROUNDDOWN((BM71-BM13)/$D78,0))</f>
        <v>0</v>
      </c>
      <c r="BN72" s="91" t="n">
        <f aca="false">IF(BN71-BN13&lt;0,0,ROUNDDOWN((BN71-BN13)/$D78,0))</f>
        <v>0</v>
      </c>
      <c r="BO72" s="91" t="n">
        <f aca="false">IF(BO71-BO13&lt;0,0,ROUNDDOWN((BO71-BO13)/$D78,0))</f>
        <v>0</v>
      </c>
      <c r="BP72" s="91" t="n">
        <f aca="false">IF(BP71-BP13&lt;0,0,ROUNDDOWN((BP71-BP13)/$D78,0))</f>
        <v>0</v>
      </c>
      <c r="BQ72" s="91" t="n">
        <f aca="false">IF(BQ71-BQ13&lt;0,0,ROUNDDOWN((BQ71-BQ13)/$D78,0))</f>
        <v>0</v>
      </c>
      <c r="BR72" s="91" t="n">
        <f aca="false">IF(BR71-BR13&lt;0,0,ROUNDDOWN((BR71-BR13)/$D78,0))</f>
        <v>0</v>
      </c>
      <c r="BS72" s="91" t="n">
        <f aca="false">IF(BS71-BS13&lt;0,0,ROUNDDOWN((BS71-BS13)/$D78,0))</f>
        <v>0</v>
      </c>
      <c r="BT72" s="91" t="n">
        <f aca="false">IF(BT71-BT13&lt;0,0,ROUNDDOWN((BT71-BT13)/$D78,0))</f>
        <v>0</v>
      </c>
      <c r="BU72" s="91" t="n">
        <f aca="false">IF(BU71-BU13&lt;0,0,ROUNDDOWN((BU71-BU13)/$D78,0))</f>
        <v>0</v>
      </c>
      <c r="BV72" s="91" t="n">
        <f aca="false">IF(BV71-BV13&lt;0,0,ROUNDDOWN((BV71-BV13)/$D78,0))</f>
        <v>0</v>
      </c>
      <c r="BW72" s="91" t="n">
        <f aca="false">IF(BW71-BW13&lt;0,0,ROUNDDOWN((BW71-BW13)/$D78,0))</f>
        <v>0</v>
      </c>
      <c r="BX72" s="91" t="n">
        <f aca="false">IF(BX71-BX13&lt;0,0,ROUNDDOWN((BX71-BX13)/$D78,0))</f>
        <v>0</v>
      </c>
      <c r="BY72" s="91" t="n">
        <f aca="false">IF(BY71-BY13&lt;0,0,ROUNDDOWN((BY71-BY13)/$D78,0))</f>
        <v>0</v>
      </c>
    </row>
    <row r="73" s="91" customFormat="true" ht="17" hidden="false" customHeight="false" outlineLevel="0" collapsed="false">
      <c r="D73" s="92"/>
    </row>
    <row r="74" s="91" customFormat="true" ht="17" hidden="false" customHeight="false" outlineLevel="0" collapsed="false">
      <c r="C74" s="91" t="s">
        <v>292</v>
      </c>
      <c r="D74" s="98" t="n">
        <v>0.5</v>
      </c>
    </row>
    <row r="75" s="91" customFormat="true" ht="17" hidden="false" customHeight="false" outlineLevel="0" collapsed="false">
      <c r="C75" s="91" t="s">
        <v>262</v>
      </c>
      <c r="D75" s="98" t="n">
        <v>0.25</v>
      </c>
    </row>
    <row r="76" s="91" customFormat="true" ht="17" hidden="false" customHeight="false" outlineLevel="0" collapsed="false">
      <c r="D76" s="92"/>
    </row>
    <row r="77" s="91" customFormat="true" ht="17" hidden="false" customHeight="false" outlineLevel="0" collapsed="false">
      <c r="C77" s="91" t="s">
        <v>293</v>
      </c>
      <c r="D77" s="92" t="n">
        <f aca="false">(D72*(1+D75))/D74</f>
        <v>175000</v>
      </c>
    </row>
    <row r="78" s="91" customFormat="true" ht="17" hidden="false" customHeight="false" outlineLevel="0" collapsed="false">
      <c r="C78" s="91" t="s">
        <v>264</v>
      </c>
      <c r="D78" s="92" t="n">
        <f aca="false">D77/12</f>
        <v>14583.3333333333</v>
      </c>
    </row>
    <row r="79" s="91" customFormat="true" ht="17" hidden="false" customHeight="false" outlineLevel="0" collapsed="false">
      <c r="D79" s="92"/>
    </row>
    <row r="80" s="91" customFormat="true" ht="17" hidden="false" customHeight="false" outlineLevel="0" collapsed="false">
      <c r="B80" s="91" t="s">
        <v>294</v>
      </c>
      <c r="D80" s="92"/>
      <c r="F80" s="91" t="n">
        <f aca="false">F72</f>
        <v>0</v>
      </c>
      <c r="G80" s="91" t="n">
        <f aca="false">G72</f>
        <v>0</v>
      </c>
      <c r="H80" s="91" t="n">
        <f aca="false">H72</f>
        <v>0</v>
      </c>
      <c r="I80" s="91" t="n">
        <f aca="false">I72</f>
        <v>0</v>
      </c>
      <c r="J80" s="91" t="n">
        <f aca="false">J72</f>
        <v>0</v>
      </c>
      <c r="K80" s="91" t="n">
        <f aca="false">K72</f>
        <v>0</v>
      </c>
      <c r="L80" s="91" t="n">
        <f aca="false">L72</f>
        <v>0</v>
      </c>
      <c r="M80" s="91" t="n">
        <f aca="false">M72</f>
        <v>0</v>
      </c>
      <c r="N80" s="91" t="n">
        <f aca="false">N72</f>
        <v>0</v>
      </c>
      <c r="O80" s="91" t="n">
        <f aca="false">O72</f>
        <v>0</v>
      </c>
      <c r="P80" s="91" t="n">
        <f aca="false">P72</f>
        <v>0</v>
      </c>
      <c r="Q80" s="91" t="n">
        <f aca="false">Q72</f>
        <v>0</v>
      </c>
      <c r="R80" s="91" t="n">
        <f aca="false">R72</f>
        <v>0</v>
      </c>
      <c r="S80" s="91" t="n">
        <f aca="false">S72</f>
        <v>0</v>
      </c>
      <c r="T80" s="91" t="n">
        <f aca="false">T72</f>
        <v>0</v>
      </c>
      <c r="U80" s="91" t="n">
        <f aca="false">U72</f>
        <v>0</v>
      </c>
      <c r="V80" s="91" t="n">
        <f aca="false">V72</f>
        <v>0</v>
      </c>
      <c r="W80" s="91" t="n">
        <f aca="false">W72</f>
        <v>0</v>
      </c>
      <c r="X80" s="91" t="n">
        <f aca="false">X72</f>
        <v>0</v>
      </c>
      <c r="Y80" s="91" t="n">
        <f aca="false">Y72</f>
        <v>0</v>
      </c>
      <c r="Z80" s="91" t="n">
        <f aca="false">Z72</f>
        <v>0</v>
      </c>
      <c r="AA80" s="91" t="n">
        <f aca="false">AA72</f>
        <v>0</v>
      </c>
      <c r="AB80" s="91" t="n">
        <f aca="false">AB72</f>
        <v>0</v>
      </c>
      <c r="AC80" s="91" t="n">
        <f aca="false">AC72</f>
        <v>0</v>
      </c>
      <c r="AD80" s="91" t="n">
        <f aca="false">AD72</f>
        <v>0</v>
      </c>
      <c r="AE80" s="91" t="n">
        <f aca="false">AE72</f>
        <v>0</v>
      </c>
      <c r="AF80" s="91" t="n">
        <f aca="false">AF72</f>
        <v>0</v>
      </c>
      <c r="AG80" s="91" t="n">
        <f aca="false">AG72</f>
        <v>0</v>
      </c>
      <c r="AH80" s="91" t="n">
        <f aca="false">AH72</f>
        <v>0</v>
      </c>
      <c r="AI80" s="91" t="n">
        <f aca="false">AI72</f>
        <v>0</v>
      </c>
      <c r="AJ80" s="91" t="n">
        <f aca="false">AJ72</f>
        <v>0</v>
      </c>
      <c r="AK80" s="91" t="n">
        <f aca="false">AK72</f>
        <v>0</v>
      </c>
      <c r="AL80" s="91" t="n">
        <f aca="false">AL72</f>
        <v>0</v>
      </c>
      <c r="AM80" s="91" t="n">
        <f aca="false">AM72</f>
        <v>0</v>
      </c>
      <c r="AN80" s="91" t="n">
        <f aca="false">AN72</f>
        <v>0</v>
      </c>
      <c r="AO80" s="91" t="n">
        <f aca="false">AO72</f>
        <v>0</v>
      </c>
      <c r="AP80" s="91" t="n">
        <f aca="false">AP72</f>
        <v>0</v>
      </c>
      <c r="AQ80" s="91" t="n">
        <f aca="false">AQ72</f>
        <v>0</v>
      </c>
      <c r="AR80" s="91" t="n">
        <f aca="false">AR72</f>
        <v>0</v>
      </c>
      <c r="AS80" s="91" t="n">
        <f aca="false">AS72</f>
        <v>0</v>
      </c>
      <c r="AT80" s="91" t="n">
        <f aca="false">AT72</f>
        <v>0</v>
      </c>
      <c r="AU80" s="91" t="n">
        <f aca="false">AU72</f>
        <v>0</v>
      </c>
      <c r="AV80" s="91" t="n">
        <f aca="false">AV72</f>
        <v>0</v>
      </c>
      <c r="AW80" s="91" t="n">
        <f aca="false">AW72</f>
        <v>0</v>
      </c>
      <c r="AX80" s="91" t="n">
        <f aca="false">AX72</f>
        <v>0</v>
      </c>
      <c r="AY80" s="91" t="n">
        <f aca="false">AY72</f>
        <v>0</v>
      </c>
      <c r="AZ80" s="91" t="n">
        <f aca="false">AZ72</f>
        <v>0</v>
      </c>
      <c r="BA80" s="91" t="n">
        <f aca="false">BA72</f>
        <v>0</v>
      </c>
      <c r="BB80" s="91" t="n">
        <f aca="false">BB72</f>
        <v>0</v>
      </c>
      <c r="BC80" s="91" t="n">
        <f aca="false">BC72</f>
        <v>0</v>
      </c>
      <c r="BD80" s="91" t="n">
        <f aca="false">BD72</f>
        <v>0</v>
      </c>
      <c r="BE80" s="91" t="n">
        <f aca="false">BE72</f>
        <v>0</v>
      </c>
      <c r="BF80" s="91" t="n">
        <f aca="false">BF72</f>
        <v>0</v>
      </c>
      <c r="BG80" s="91" t="n">
        <f aca="false">BG72</f>
        <v>0</v>
      </c>
      <c r="BH80" s="91" t="n">
        <f aca="false">BH72</f>
        <v>0</v>
      </c>
      <c r="BI80" s="91" t="n">
        <f aca="false">BI72</f>
        <v>0</v>
      </c>
      <c r="BJ80" s="91" t="n">
        <f aca="false">BJ72</f>
        <v>0</v>
      </c>
      <c r="BK80" s="91" t="n">
        <f aca="false">BK72</f>
        <v>0</v>
      </c>
      <c r="BL80" s="91" t="n">
        <f aca="false">BL72</f>
        <v>0</v>
      </c>
      <c r="BM80" s="91" t="n">
        <f aca="false">BM72</f>
        <v>0</v>
      </c>
      <c r="BN80" s="91" t="n">
        <f aca="false">BN72</f>
        <v>0</v>
      </c>
      <c r="BO80" s="91" t="n">
        <f aca="false">BO72</f>
        <v>0</v>
      </c>
      <c r="BP80" s="91" t="n">
        <f aca="false">BP72</f>
        <v>0</v>
      </c>
      <c r="BQ80" s="91" t="n">
        <f aca="false">BQ72</f>
        <v>0</v>
      </c>
      <c r="BR80" s="91" t="n">
        <f aca="false">BR72</f>
        <v>0</v>
      </c>
      <c r="BS80" s="91" t="n">
        <f aca="false">BS72</f>
        <v>0</v>
      </c>
      <c r="BT80" s="91" t="n">
        <f aca="false">BT72</f>
        <v>0</v>
      </c>
      <c r="BU80" s="91" t="n">
        <f aca="false">BU72</f>
        <v>0</v>
      </c>
      <c r="BV80" s="91" t="n">
        <f aca="false">BV72</f>
        <v>0</v>
      </c>
      <c r="BW80" s="91" t="n">
        <f aca="false">BW72</f>
        <v>0</v>
      </c>
      <c r="BX80" s="91" t="n">
        <f aca="false">BX72</f>
        <v>0</v>
      </c>
      <c r="BY80" s="91" t="n">
        <f aca="false">BY72</f>
        <v>0</v>
      </c>
    </row>
    <row r="81" s="91" customFormat="true" ht="17" hidden="false" customHeight="false" outlineLevel="0" collapsed="false">
      <c r="D81" s="92"/>
    </row>
    <row r="82" s="91" customFormat="true" ht="17" hidden="false" customHeight="false" outlineLevel="0" collapsed="false">
      <c r="D82" s="92"/>
    </row>
    <row r="83" s="91" customFormat="true" ht="17" hidden="false" customHeight="false" outlineLevel="0" collapsed="false">
      <c r="D83" s="92"/>
    </row>
    <row r="84" s="91" customFormat="true" ht="17" hidden="false" customHeight="false" outlineLevel="0" collapsed="false">
      <c r="D84" s="92"/>
    </row>
    <row r="85" s="91" customFormat="true" ht="17" hidden="false" customHeight="false" outlineLevel="0" collapsed="false">
      <c r="B85" s="95" t="s">
        <v>295</v>
      </c>
      <c r="D85" s="92"/>
      <c r="F85" s="91" t="n">
        <f aca="false">F69+F48+F34+F80</f>
        <v>0</v>
      </c>
      <c r="G85" s="91" t="n">
        <f aca="false">G69+G48+G34+G80</f>
        <v>0</v>
      </c>
      <c r="H85" s="91" t="n">
        <f aca="false">H69+H48+H34+H80</f>
        <v>0</v>
      </c>
      <c r="I85" s="91" t="n">
        <f aca="false">I69+I48+I34+I80</f>
        <v>0</v>
      </c>
      <c r="J85" s="91" t="n">
        <f aca="false">J69+J48+J34+J80</f>
        <v>0</v>
      </c>
      <c r="K85" s="91" t="n">
        <f aca="false">K69+K48+K34+K80</f>
        <v>0</v>
      </c>
      <c r="L85" s="91" t="n">
        <f aca="false">L69+L48+L34+L80</f>
        <v>1</v>
      </c>
      <c r="M85" s="91" t="n">
        <f aca="false">M69+M48+M34+M80</f>
        <v>1</v>
      </c>
      <c r="N85" s="91" t="n">
        <f aca="false">N69+N48+N34+N80</f>
        <v>2</v>
      </c>
      <c r="O85" s="91" t="n">
        <f aca="false">O69+O48+O34+O80</f>
        <v>3</v>
      </c>
      <c r="P85" s="91" t="n">
        <f aca="false">P69+P48+P34+P80</f>
        <v>3</v>
      </c>
      <c r="Q85" s="91" t="n">
        <f aca="false">Q69+Q48+Q34+Q80</f>
        <v>3</v>
      </c>
      <c r="R85" s="91" t="n">
        <f aca="false">R69+R48+R34+R80</f>
        <v>4</v>
      </c>
      <c r="S85" s="91" t="n">
        <f aca="false">S69+S48+S34+S80</f>
        <v>4</v>
      </c>
      <c r="T85" s="91" t="n">
        <f aca="false">T69+T48+T34+T80</f>
        <v>4</v>
      </c>
      <c r="U85" s="91" t="n">
        <f aca="false">U69+U48+U34+U80</f>
        <v>4</v>
      </c>
      <c r="V85" s="91" t="n">
        <f aca="false">V69+V48+V34+V80</f>
        <v>6</v>
      </c>
      <c r="W85" s="91" t="n">
        <f aca="false">W69+W48+W34+W80</f>
        <v>6</v>
      </c>
      <c r="X85" s="91" t="n">
        <f aca="false">X69+X48+X34+X80</f>
        <v>6</v>
      </c>
      <c r="Y85" s="91" t="n">
        <f aca="false">Y69+Y48+Y34+Y80</f>
        <v>7</v>
      </c>
      <c r="Z85" s="91" t="n">
        <f aca="false">Z69+Z48+Z34+Z80</f>
        <v>7</v>
      </c>
      <c r="AA85" s="91" t="n">
        <f aca="false">AA69+AA48+AA34+AA80</f>
        <v>7</v>
      </c>
      <c r="AB85" s="91" t="n">
        <f aca="false">AB69+AB48+AB34+AB80</f>
        <v>8</v>
      </c>
      <c r="AC85" s="91" t="n">
        <f aca="false">AC69+AC48+AC34+AC80</f>
        <v>8</v>
      </c>
      <c r="AD85" s="91" t="n">
        <f aca="false">AD69+AD48+AD34+AD80</f>
        <v>8</v>
      </c>
      <c r="AE85" s="91" t="n">
        <f aca="false">AE69+AE48+AE34+AE80</f>
        <v>9</v>
      </c>
      <c r="AF85" s="91" t="n">
        <f aca="false">AF69+AF48+AF34+AF80</f>
        <v>9</v>
      </c>
      <c r="AG85" s="91" t="n">
        <f aca="false">AG69+AG48+AG34+AG80</f>
        <v>9</v>
      </c>
      <c r="AH85" s="91" t="n">
        <f aca="false">AH69+AH48+AH34+AH80</f>
        <v>11</v>
      </c>
      <c r="AI85" s="91" t="n">
        <f aca="false">AI69+AI48+AI34+AI80</f>
        <v>12</v>
      </c>
      <c r="AJ85" s="91" t="n">
        <f aca="false">AJ69+AJ48+AJ34+AJ80</f>
        <v>12</v>
      </c>
      <c r="AK85" s="91" t="n">
        <f aca="false">AK69+AK48+AK34+AK80</f>
        <v>12</v>
      </c>
      <c r="AL85" s="91" t="n">
        <f aca="false">AL69+AL48+AL34+AL80</f>
        <v>13</v>
      </c>
      <c r="AM85" s="91" t="n">
        <f aca="false">AM69+AM48+AM34+AM80</f>
        <v>13</v>
      </c>
      <c r="AN85" s="91" t="n">
        <f aca="false">AN69+AN48+AN34+AN80</f>
        <v>14</v>
      </c>
      <c r="AO85" s="91" t="n">
        <f aca="false">AO69+AO48+AO34+AO80</f>
        <v>14</v>
      </c>
      <c r="AP85" s="91" t="n">
        <f aca="false">AP69+AP48+AP34+AP80</f>
        <v>16</v>
      </c>
      <c r="AQ85" s="91" t="n">
        <f aca="false">AQ69+AQ48+AQ34+AQ80</f>
        <v>23</v>
      </c>
      <c r="AR85" s="91" t="n">
        <f aca="false">AR69+AR48+AR34+AR80</f>
        <v>24</v>
      </c>
      <c r="AS85" s="91" t="n">
        <f aca="false">AS69+AS48+AS34+AS80</f>
        <v>24</v>
      </c>
      <c r="AT85" s="91" t="n">
        <f aca="false">AT69+AT48+AT34+AT80</f>
        <v>25</v>
      </c>
      <c r="AU85" s="91" t="n">
        <f aca="false">AU69+AU48+AU34+AU80</f>
        <v>25</v>
      </c>
      <c r="AV85" s="91" t="n">
        <f aca="false">AV69+AV48+AV34+AV80</f>
        <v>26</v>
      </c>
      <c r="AW85" s="91" t="n">
        <f aca="false">AW69+AW48+AW34+AW80</f>
        <v>26</v>
      </c>
      <c r="AX85" s="91" t="n">
        <f aca="false">AX69+AX48+AX34+AX80</f>
        <v>28</v>
      </c>
      <c r="AY85" s="91" t="n">
        <f aca="false">AY69+AY48+AY34+AY80</f>
        <v>28</v>
      </c>
      <c r="AZ85" s="91" t="n">
        <f aca="false">AZ69+AZ48+AZ34+AZ80</f>
        <v>29</v>
      </c>
      <c r="BA85" s="91" t="n">
        <f aca="false">BA69+BA48+BA34+BA80</f>
        <v>29</v>
      </c>
      <c r="BB85" s="91" t="n">
        <f aca="false">BB69+BB48+BB34+BB80</f>
        <v>30</v>
      </c>
      <c r="BC85" s="91" t="n">
        <f aca="false">BC69+BC48+BC34+BC80</f>
        <v>30</v>
      </c>
      <c r="BD85" s="91" t="n">
        <f aca="false">BD69+BD48+BD34+BD80</f>
        <v>30</v>
      </c>
      <c r="BE85" s="91" t="n">
        <f aca="false">BE69+BE48+BE34+BE80</f>
        <v>31</v>
      </c>
      <c r="BF85" s="91" t="n">
        <f aca="false">BF69+BF48+BF34+BF80</f>
        <v>31</v>
      </c>
      <c r="BG85" s="91" t="n">
        <f aca="false">BG69+BG48+BG34+BG80</f>
        <v>33</v>
      </c>
      <c r="BH85" s="91" t="n">
        <f aca="false">BH69+BH48+BH34+BH80</f>
        <v>33</v>
      </c>
      <c r="BI85" s="91" t="n">
        <f aca="false">BI69+BI48+BI34+BI80</f>
        <v>34</v>
      </c>
      <c r="BJ85" s="91" t="n">
        <f aca="false">BJ69+BJ48+BJ34+BJ80</f>
        <v>34</v>
      </c>
      <c r="BK85" s="91" t="n">
        <f aca="false">BK69+BK48+BK34+BK80</f>
        <v>35</v>
      </c>
      <c r="BL85" s="91" t="n">
        <f aca="false">BL69+BL48+BL34+BL80</f>
        <v>35</v>
      </c>
      <c r="BM85" s="91" t="n">
        <f aca="false">BM69+BM48+BM34+BM80</f>
        <v>36</v>
      </c>
      <c r="BN85" s="91" t="n">
        <f aca="false">BN69+BN48+BN34+BN80</f>
        <v>36</v>
      </c>
      <c r="BO85" s="91" t="n">
        <f aca="false">BO69+BO48+BO34+BO80</f>
        <v>38</v>
      </c>
      <c r="BP85" s="91" t="n">
        <f aca="false">BP69+BP48+BP34+BP80</f>
        <v>38</v>
      </c>
      <c r="BQ85" s="91" t="n">
        <f aca="false">BQ69+BQ48+BQ34+BQ80</f>
        <v>39</v>
      </c>
      <c r="BR85" s="91" t="n">
        <f aca="false">BR69+BR48+BR34+BR80</f>
        <v>47</v>
      </c>
      <c r="BS85" s="91" t="n">
        <f aca="false">BS69+BS48+BS34+BS80</f>
        <v>48</v>
      </c>
      <c r="BT85" s="91" t="n">
        <f aca="false">BT69+BT48+BT34+BT80</f>
        <v>48</v>
      </c>
      <c r="BU85" s="91" t="n">
        <f aca="false">BU69+BU48+BU34+BU80</f>
        <v>48</v>
      </c>
      <c r="BV85" s="91" t="n">
        <f aca="false">BV69+BV48+BV34+BV80</f>
        <v>49</v>
      </c>
      <c r="BW85" s="91" t="n">
        <f aca="false">BW69+BW48+BW34+BW80</f>
        <v>49</v>
      </c>
      <c r="BX85" s="91" t="n">
        <f aca="false">BX69+BX48+BX34+BX80</f>
        <v>51</v>
      </c>
      <c r="BY85" s="91" t="n">
        <f aca="false">BY69+BY48+BY34+BY80</f>
        <v>51</v>
      </c>
    </row>
    <row r="86" s="1" customFormat="true" ht="17" hidden="false" customHeight="false" outlineLevel="0" collapsed="false">
      <c r="B86" s="2" t="s">
        <v>25</v>
      </c>
      <c r="D86" s="100"/>
      <c r="F86" s="101" t="n">
        <f aca="false">F15+F85</f>
        <v>2</v>
      </c>
      <c r="G86" s="101" t="n">
        <f aca="false">G15+G85</f>
        <v>2</v>
      </c>
      <c r="H86" s="101" t="n">
        <f aca="false">H15+H85</f>
        <v>2</v>
      </c>
      <c r="I86" s="101" t="n">
        <f aca="false">I15+I85</f>
        <v>2</v>
      </c>
      <c r="J86" s="101" t="n">
        <f aca="false">J15+J85</f>
        <v>2</v>
      </c>
      <c r="K86" s="101" t="n">
        <f aca="false">K15+K85</f>
        <v>2</v>
      </c>
      <c r="L86" s="101" t="n">
        <f aca="false">L15+L85</f>
        <v>3</v>
      </c>
      <c r="M86" s="101" t="n">
        <f aca="false">M15+M85</f>
        <v>3</v>
      </c>
      <c r="N86" s="101" t="n">
        <f aca="false">N15+N85</f>
        <v>5</v>
      </c>
      <c r="O86" s="101" t="n">
        <f aca="false">O15+O85</f>
        <v>6</v>
      </c>
      <c r="P86" s="101" t="n">
        <f aca="false">P15+P85</f>
        <v>6</v>
      </c>
      <c r="Q86" s="101" t="n">
        <f aca="false">Q15+Q85</f>
        <v>6</v>
      </c>
      <c r="R86" s="101" t="n">
        <f aca="false">R15+R85</f>
        <v>7</v>
      </c>
      <c r="S86" s="101" t="n">
        <f aca="false">S15+S85</f>
        <v>7</v>
      </c>
      <c r="T86" s="101" t="n">
        <f aca="false">T15+T85</f>
        <v>7</v>
      </c>
      <c r="U86" s="101" t="n">
        <f aca="false">U15+U85</f>
        <v>7</v>
      </c>
      <c r="V86" s="101" t="n">
        <f aca="false">V15+V85</f>
        <v>9</v>
      </c>
      <c r="W86" s="101" t="n">
        <f aca="false">W15+W85</f>
        <v>9</v>
      </c>
      <c r="X86" s="101" t="n">
        <f aca="false">X15+X85</f>
        <v>9</v>
      </c>
      <c r="Y86" s="101" t="n">
        <f aca="false">Y15+Y85</f>
        <v>10</v>
      </c>
      <c r="Z86" s="101" t="n">
        <f aca="false">Z15+Z85</f>
        <v>11</v>
      </c>
      <c r="AA86" s="101" t="n">
        <f aca="false">AA15+AA85</f>
        <v>11</v>
      </c>
      <c r="AB86" s="101" t="n">
        <f aca="false">AB15+AB85</f>
        <v>12</v>
      </c>
      <c r="AC86" s="101" t="n">
        <f aca="false">AC15+AC85</f>
        <v>12</v>
      </c>
      <c r="AD86" s="101" t="n">
        <f aca="false">AD15+AD85</f>
        <v>12</v>
      </c>
      <c r="AE86" s="101" t="n">
        <f aca="false">AE15+AE85</f>
        <v>13</v>
      </c>
      <c r="AF86" s="101" t="n">
        <f aca="false">AF15+AF85</f>
        <v>13</v>
      </c>
      <c r="AG86" s="101" t="n">
        <f aca="false">AG15+AG85</f>
        <v>13</v>
      </c>
      <c r="AH86" s="101" t="n">
        <f aca="false">AH15+AH85</f>
        <v>15</v>
      </c>
      <c r="AI86" s="101" t="n">
        <f aca="false">AI15+AI85</f>
        <v>16</v>
      </c>
      <c r="AJ86" s="101" t="n">
        <f aca="false">AJ15+AJ85</f>
        <v>16</v>
      </c>
      <c r="AK86" s="101" t="n">
        <f aca="false">AK15+AK85</f>
        <v>16</v>
      </c>
      <c r="AL86" s="101" t="n">
        <f aca="false">AL15+AL85</f>
        <v>17</v>
      </c>
      <c r="AM86" s="101" t="n">
        <f aca="false">AM15+AM85</f>
        <v>17</v>
      </c>
      <c r="AN86" s="101" t="n">
        <f aca="false">AN15+AN85</f>
        <v>18</v>
      </c>
      <c r="AO86" s="101" t="n">
        <f aca="false">AO15+AO85</f>
        <v>19</v>
      </c>
      <c r="AP86" s="101" t="n">
        <f aca="false">AP15+AP85</f>
        <v>21</v>
      </c>
      <c r="AQ86" s="101" t="n">
        <f aca="false">AQ15+AQ85</f>
        <v>28</v>
      </c>
      <c r="AR86" s="101" t="n">
        <f aca="false">AR15+AR85</f>
        <v>29</v>
      </c>
      <c r="AS86" s="101" t="n">
        <f aca="false">AS15+AS85</f>
        <v>29</v>
      </c>
      <c r="AT86" s="101" t="n">
        <f aca="false">AT15+AT85</f>
        <v>30</v>
      </c>
      <c r="AU86" s="101" t="n">
        <f aca="false">AU15+AU85</f>
        <v>30</v>
      </c>
      <c r="AV86" s="101" t="n">
        <f aca="false">AV15+AV85</f>
        <v>31</v>
      </c>
      <c r="AW86" s="101" t="n">
        <f aca="false">AW15+AW85</f>
        <v>31</v>
      </c>
      <c r="AX86" s="101" t="n">
        <f aca="false">AX15+AX85</f>
        <v>33</v>
      </c>
      <c r="AY86" s="101" t="n">
        <f aca="false">AY15+AY85</f>
        <v>33</v>
      </c>
      <c r="AZ86" s="101" t="n">
        <f aca="false">AZ15+AZ85</f>
        <v>34</v>
      </c>
      <c r="BA86" s="101" t="n">
        <f aca="false">BA15+BA85</f>
        <v>34</v>
      </c>
      <c r="BB86" s="101" t="n">
        <f aca="false">BB15+BB85</f>
        <v>35</v>
      </c>
      <c r="BC86" s="101" t="n">
        <f aca="false">BC15+BC85</f>
        <v>35</v>
      </c>
      <c r="BD86" s="101" t="n">
        <f aca="false">BD15+BD85</f>
        <v>35</v>
      </c>
      <c r="BE86" s="101" t="n">
        <f aca="false">BE15+BE85</f>
        <v>36</v>
      </c>
      <c r="BF86" s="101" t="n">
        <f aca="false">BF15+BF85</f>
        <v>36</v>
      </c>
      <c r="BG86" s="101" t="n">
        <f aca="false">BG15+BG85</f>
        <v>38</v>
      </c>
      <c r="BH86" s="101" t="n">
        <f aca="false">BH15+BH85</f>
        <v>38</v>
      </c>
      <c r="BI86" s="101" t="n">
        <f aca="false">BI15+BI85</f>
        <v>39</v>
      </c>
      <c r="BJ86" s="101" t="n">
        <f aca="false">BJ15+BJ85</f>
        <v>39</v>
      </c>
      <c r="BK86" s="101" t="n">
        <f aca="false">BK15+BK85</f>
        <v>40</v>
      </c>
      <c r="BL86" s="101" t="n">
        <f aca="false">BL15+BL85</f>
        <v>40</v>
      </c>
      <c r="BM86" s="101" t="n">
        <f aca="false">BM15+BM85</f>
        <v>41</v>
      </c>
      <c r="BN86" s="101" t="n">
        <f aca="false">BN15+BN85</f>
        <v>41</v>
      </c>
      <c r="BO86" s="101" t="n">
        <f aca="false">BO15+BO85</f>
        <v>43</v>
      </c>
      <c r="BP86" s="101" t="n">
        <f aca="false">BP15+BP85</f>
        <v>43</v>
      </c>
      <c r="BQ86" s="101" t="n">
        <f aca="false">BQ15+BQ85</f>
        <v>44</v>
      </c>
      <c r="BR86" s="101" t="n">
        <f aca="false">BR15+BR85</f>
        <v>52</v>
      </c>
      <c r="BS86" s="101" t="n">
        <f aca="false">BS15+BS85</f>
        <v>53</v>
      </c>
      <c r="BT86" s="101" t="n">
        <f aca="false">BT15+BT85</f>
        <v>53</v>
      </c>
      <c r="BU86" s="101" t="n">
        <f aca="false">BU15+BU85</f>
        <v>53</v>
      </c>
      <c r="BV86" s="101" t="n">
        <f aca="false">BV15+BV85</f>
        <v>54</v>
      </c>
      <c r="BW86" s="101" t="n">
        <f aca="false">BW15+BW85</f>
        <v>54</v>
      </c>
      <c r="BX86" s="101" t="n">
        <f aca="false">BX15+BX85</f>
        <v>56</v>
      </c>
      <c r="BY86" s="101" t="n">
        <f aca="false">BY15+BY85</f>
        <v>56</v>
      </c>
    </row>
    <row r="87" s="1" customFormat="true" ht="17" hidden="false" customHeight="false" outlineLevel="0" collapsed="false">
      <c r="D87" s="100"/>
    </row>
    <row r="88" s="1" customFormat="true" ht="17" hidden="false" customHeight="false" outlineLevel="0" collapsed="false">
      <c r="D88" s="100"/>
    </row>
    <row r="89" s="1" customFormat="true" ht="17" hidden="false" customHeight="false" outlineLevel="0" collapsed="false">
      <c r="D89" s="100"/>
    </row>
    <row r="90" s="1" customFormat="true" ht="17" hidden="false" customHeight="false" outlineLevel="0" collapsed="false">
      <c r="D90" s="100"/>
    </row>
    <row r="91" s="1" customFormat="true" ht="17" hidden="false" customHeight="false" outlineLevel="0" collapsed="false">
      <c r="D91" s="100"/>
    </row>
    <row r="92" s="1" customFormat="true" ht="17" hidden="false" customHeight="false" outlineLevel="0" collapsed="false">
      <c r="D92" s="100"/>
    </row>
    <row r="93" s="1" customFormat="true" ht="17" hidden="false" customHeight="false" outlineLevel="0" collapsed="false">
      <c r="D93" s="100"/>
    </row>
    <row r="94" s="1" customFormat="true" ht="17" hidden="false" customHeight="false" outlineLevel="0" collapsed="false">
      <c r="D94" s="100"/>
    </row>
    <row r="95" s="1" customFormat="true" ht="17" hidden="false" customHeight="false" outlineLevel="0" collapsed="false">
      <c r="D95" s="100"/>
    </row>
    <row r="96" s="1" customFormat="true" ht="17" hidden="false" customHeight="false" outlineLevel="0" collapsed="false">
      <c r="D96" s="100"/>
    </row>
    <row r="97" s="1" customFormat="true" ht="17" hidden="false" customHeight="false" outlineLevel="0" collapsed="false">
      <c r="D97" s="100"/>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C2:N109"/>
  <sheetViews>
    <sheetView showFormulas="false" showGridLines="true" showRowColHeaders="true" showZeros="true" rightToLeft="false" tabSelected="false" showOutlineSymbols="true" defaultGridColor="true" view="normal" topLeftCell="A83" colorId="64" zoomScale="100" zoomScaleNormal="100" zoomScalePageLayoutView="100" workbookViewId="0">
      <selection pane="topLeft" activeCell="I30" activeCellId="0" sqref="I30"/>
    </sheetView>
  </sheetViews>
  <sheetFormatPr defaultColWidth="8.71484375" defaultRowHeight="17" zeroHeight="false" outlineLevelRow="0" outlineLevelCol="0"/>
  <cols>
    <col collapsed="false" customWidth="true" hidden="false" outlineLevel="0" max="1" min="1" style="0" width="4.14"/>
    <col collapsed="false" customWidth="true" hidden="false" outlineLevel="0" max="3" min="3" style="0" width="28.29"/>
    <col collapsed="false" customWidth="true" hidden="false" outlineLevel="0" max="4" min="4" style="0" width="13.57"/>
    <col collapsed="false" customWidth="true" hidden="false" outlineLevel="0" max="5" min="5" style="0" width="18.42"/>
    <col collapsed="false" customWidth="true" hidden="false" outlineLevel="0" max="6" min="6" style="0" width="10"/>
    <col collapsed="false" customWidth="true" hidden="false" outlineLevel="0" max="9" min="9" style="0" width="24.57"/>
  </cols>
  <sheetData>
    <row r="2" customFormat="false" ht="17" hidden="false" customHeight="false" outlineLevel="0" collapsed="false">
      <c r="C2" s="23" t="s">
        <v>296</v>
      </c>
    </row>
    <row r="4" customFormat="false" ht="17" hidden="false" customHeight="false" outlineLevel="0" collapsed="false">
      <c r="C4" s="102" t="s">
        <v>297</v>
      </c>
      <c r="D4" s="103" t="s">
        <v>298</v>
      </c>
      <c r="E4" s="103"/>
      <c r="F4" s="102"/>
      <c r="G4" s="104"/>
      <c r="H4" s="104"/>
      <c r="I4" s="102" t="s">
        <v>299</v>
      </c>
      <c r="J4" s="102"/>
      <c r="K4" s="103" t="s">
        <v>300</v>
      </c>
      <c r="L4" s="102"/>
      <c r="M4" s="102"/>
      <c r="N4" s="102"/>
    </row>
    <row r="5" customFormat="false" ht="17" hidden="false" customHeight="false" outlineLevel="0" collapsed="false">
      <c r="C5" s="104"/>
      <c r="D5" s="105"/>
      <c r="E5" s="105"/>
      <c r="F5" s="104"/>
      <c r="G5" s="104"/>
      <c r="H5" s="104"/>
      <c r="I5" s="104"/>
      <c r="J5" s="104"/>
      <c r="K5" s="105"/>
      <c r="L5" s="104"/>
      <c r="M5" s="104"/>
      <c r="N5" s="104"/>
    </row>
    <row r="6" customFormat="false" ht="17" hidden="false" customHeight="false" outlineLevel="0" collapsed="false">
      <c r="C6" s="106" t="s">
        <v>301</v>
      </c>
      <c r="D6" s="106"/>
      <c r="E6" s="106"/>
      <c r="F6" s="106"/>
      <c r="G6" s="106"/>
      <c r="H6" s="104"/>
      <c r="I6" s="104"/>
      <c r="J6" s="104"/>
      <c r="K6" s="105"/>
      <c r="L6" s="104"/>
      <c r="M6" s="104"/>
      <c r="N6" s="104"/>
    </row>
    <row r="7" customFormat="false" ht="17" hidden="false" customHeight="false" outlineLevel="0" collapsed="false">
      <c r="C7" s="104" t="s">
        <v>302</v>
      </c>
      <c r="D7" s="105"/>
      <c r="E7" s="105"/>
      <c r="F7" s="104"/>
      <c r="G7" s="104"/>
      <c r="H7" s="104"/>
      <c r="I7" s="104"/>
      <c r="J7" s="104"/>
      <c r="K7" s="105"/>
      <c r="L7" s="104"/>
      <c r="M7" s="104"/>
      <c r="N7" s="104"/>
    </row>
    <row r="8" customFormat="false" ht="17" hidden="false" customHeight="false" outlineLevel="0" collapsed="false">
      <c r="C8" s="104" t="s">
        <v>303</v>
      </c>
      <c r="D8" s="105"/>
      <c r="E8" s="105"/>
      <c r="F8" s="104"/>
      <c r="G8" s="104"/>
      <c r="H8" s="104"/>
      <c r="I8" s="104"/>
      <c r="J8" s="104"/>
      <c r="K8" s="105"/>
      <c r="L8" s="104"/>
      <c r="M8" s="104"/>
      <c r="N8" s="104"/>
    </row>
    <row r="9" customFormat="false" ht="17" hidden="false" customHeight="false" outlineLevel="0" collapsed="false">
      <c r="C9" s="104" t="s">
        <v>304</v>
      </c>
      <c r="D9" s="107" t="n">
        <v>70</v>
      </c>
      <c r="E9" s="105"/>
      <c r="F9" s="104"/>
      <c r="G9" s="104"/>
      <c r="H9" s="104"/>
      <c r="I9" s="104"/>
      <c r="J9" s="104"/>
      <c r="K9" s="105"/>
      <c r="L9" s="104"/>
      <c r="M9" s="104"/>
      <c r="N9" s="104"/>
    </row>
    <row r="10" customFormat="false" ht="17" hidden="false" customHeight="false" outlineLevel="0" collapsed="false">
      <c r="C10" s="104" t="s">
        <v>305</v>
      </c>
      <c r="D10" s="107" t="n">
        <v>325</v>
      </c>
      <c r="E10" s="105"/>
      <c r="F10" s="104"/>
      <c r="G10" s="104"/>
      <c r="H10" s="104"/>
      <c r="I10" s="104"/>
      <c r="J10" s="104"/>
      <c r="K10" s="105"/>
      <c r="L10" s="104"/>
      <c r="M10" s="104"/>
      <c r="N10" s="104"/>
    </row>
    <row r="11" customFormat="false" ht="17" hidden="false" customHeight="false" outlineLevel="0" collapsed="false">
      <c r="C11" s="104" t="s">
        <v>306</v>
      </c>
      <c r="D11" s="107" t="n">
        <v>20000</v>
      </c>
      <c r="E11" s="105"/>
      <c r="F11" s="104"/>
      <c r="G11" s="104"/>
      <c r="H11" s="104"/>
      <c r="I11" s="104"/>
      <c r="J11" s="104"/>
      <c r="K11" s="105"/>
      <c r="L11" s="104"/>
      <c r="M11" s="104"/>
      <c r="N11" s="104"/>
    </row>
    <row r="12" customFormat="false" ht="17" hidden="false" customHeight="false" outlineLevel="0" collapsed="false">
      <c r="C12" s="104" t="s">
        <v>307</v>
      </c>
      <c r="D12" s="108" t="n">
        <v>0.63</v>
      </c>
      <c r="E12" s="105"/>
      <c r="F12" s="104"/>
      <c r="G12" s="104"/>
      <c r="H12" s="104"/>
      <c r="I12" s="104"/>
      <c r="J12" s="104"/>
      <c r="K12" s="105"/>
      <c r="L12" s="104"/>
      <c r="M12" s="104"/>
      <c r="N12" s="104"/>
    </row>
    <row r="13" customFormat="false" ht="17" hidden="false" customHeight="false" outlineLevel="0" collapsed="false">
      <c r="C13" s="104"/>
      <c r="D13" s="104"/>
      <c r="E13" s="104"/>
      <c r="F13" s="104"/>
      <c r="G13" s="104"/>
      <c r="H13" s="104"/>
      <c r="I13" s="104"/>
      <c r="J13" s="104"/>
      <c r="K13" s="104"/>
      <c r="L13" s="104"/>
      <c r="M13" s="104"/>
      <c r="N13" s="104"/>
    </row>
    <row r="14" customFormat="false" ht="17" hidden="false" customHeight="false" outlineLevel="0" collapsed="false">
      <c r="I14" s="0" t="s">
        <v>308</v>
      </c>
    </row>
    <row r="15" customFormat="false" ht="17" hidden="false" customHeight="false" outlineLevel="0" collapsed="false">
      <c r="C15" s="109" t="s">
        <v>309</v>
      </c>
      <c r="D15" s="109"/>
      <c r="E15" s="109"/>
      <c r="F15" s="109"/>
      <c r="G15" s="109"/>
      <c r="I15" s="110" t="s">
        <v>310</v>
      </c>
      <c r="J15" s="111" t="s">
        <v>311</v>
      </c>
      <c r="K15" s="112" t="s">
        <v>312</v>
      </c>
      <c r="L15" s="113" t="s">
        <v>313</v>
      </c>
      <c r="M15" s="114" t="s">
        <v>314</v>
      </c>
    </row>
    <row r="16" customFormat="false" ht="17" hidden="false" customHeight="false" outlineLevel="0" collapsed="false">
      <c r="F16" s="115" t="s">
        <v>315</v>
      </c>
      <c r="I16" s="15" t="s">
        <v>316</v>
      </c>
      <c r="J16" s="29" t="s">
        <v>317</v>
      </c>
      <c r="K16" s="29" t="s">
        <v>318</v>
      </c>
      <c r="L16" s="29" t="s">
        <v>319</v>
      </c>
      <c r="M16" s="29" t="s">
        <v>320</v>
      </c>
    </row>
    <row r="17" customFormat="false" ht="17" hidden="false" customHeight="false" outlineLevel="0" collapsed="false">
      <c r="D17" s="116" t="s">
        <v>321</v>
      </c>
      <c r="F17" s="117" t="n">
        <v>6700</v>
      </c>
      <c r="I17" s="15" t="s">
        <v>322</v>
      </c>
      <c r="J17" s="29" t="s">
        <v>323</v>
      </c>
      <c r="K17" s="29" t="s">
        <v>324</v>
      </c>
      <c r="L17" s="29" t="s">
        <v>325</v>
      </c>
      <c r="M17" s="29" t="s">
        <v>326</v>
      </c>
    </row>
    <row r="18" customFormat="false" ht="17" hidden="false" customHeight="false" outlineLevel="0" collapsed="false">
      <c r="D18" s="116" t="s">
        <v>327</v>
      </c>
      <c r="F18" s="117" t="n">
        <v>103</v>
      </c>
      <c r="I18" s="15" t="s">
        <v>328</v>
      </c>
      <c r="J18" s="29" t="s">
        <v>329</v>
      </c>
      <c r="K18" s="29" t="s">
        <v>330</v>
      </c>
      <c r="L18" s="29" t="s">
        <v>331</v>
      </c>
      <c r="M18" s="29" t="s">
        <v>332</v>
      </c>
    </row>
    <row r="19" customFormat="false" ht="17" hidden="false" customHeight="false" outlineLevel="0" collapsed="false">
      <c r="D19" s="118" t="s">
        <v>333</v>
      </c>
      <c r="F19" s="117" t="n">
        <v>131</v>
      </c>
      <c r="I19" s="15" t="s">
        <v>334</v>
      </c>
      <c r="J19" s="29" t="s">
        <v>335</v>
      </c>
      <c r="K19" s="29" t="s">
        <v>336</v>
      </c>
      <c r="L19" s="29" t="s">
        <v>337</v>
      </c>
      <c r="M19" s="29" t="s">
        <v>338</v>
      </c>
    </row>
    <row r="20" customFormat="false" ht="17" hidden="false" customHeight="false" outlineLevel="0" collapsed="false">
      <c r="D20" s="116"/>
      <c r="F20" s="56"/>
      <c r="I20" s="15" t="s">
        <v>339</v>
      </c>
      <c r="J20" s="119" t="n">
        <v>0.695</v>
      </c>
      <c r="K20" s="119" t="n">
        <v>0.701</v>
      </c>
      <c r="L20" s="119" t="n">
        <v>0.698</v>
      </c>
      <c r="M20" s="119" t="n">
        <v>0.704</v>
      </c>
    </row>
    <row r="21" customFormat="false" ht="17" hidden="false" customHeight="false" outlineLevel="0" collapsed="false">
      <c r="C21" s="50" t="s">
        <v>112</v>
      </c>
      <c r="D21" s="50"/>
      <c r="E21" s="50"/>
      <c r="F21" s="120"/>
      <c r="G21" s="120"/>
      <c r="I21" s="15" t="s">
        <v>340</v>
      </c>
      <c r="J21" s="119" t="n">
        <v>-0.038</v>
      </c>
      <c r="K21" s="119" t="n">
        <v>-0.045</v>
      </c>
      <c r="L21" s="119" t="n">
        <v>-0.048</v>
      </c>
      <c r="M21" s="119" t="n">
        <v>-0.047</v>
      </c>
    </row>
    <row r="22" customFormat="false" ht="17" hidden="false" customHeight="false" outlineLevel="0" collapsed="false">
      <c r="D22" s="121" t="s">
        <v>75</v>
      </c>
      <c r="E22" s="56"/>
      <c r="F22" s="54" t="n">
        <v>0.52</v>
      </c>
      <c r="I22" s="15" t="s">
        <v>341</v>
      </c>
      <c r="J22" s="119" t="n">
        <v>-0.127</v>
      </c>
      <c r="K22" s="119" t="n">
        <v>-0.122</v>
      </c>
      <c r="L22" s="119" t="n">
        <v>-0.12</v>
      </c>
      <c r="M22" s="119" t="n">
        <v>-0.125</v>
      </c>
    </row>
    <row r="23" customFormat="false" ht="17" hidden="false" customHeight="false" outlineLevel="0" collapsed="false">
      <c r="D23" s="56" t="s">
        <v>342</v>
      </c>
      <c r="E23" s="56"/>
      <c r="F23" s="54" t="n">
        <v>0.39</v>
      </c>
      <c r="I23" s="15" t="s">
        <v>343</v>
      </c>
      <c r="J23" s="119" t="n">
        <v>0.292</v>
      </c>
      <c r="K23" s="119" t="n">
        <v>0.269</v>
      </c>
      <c r="L23" s="119" t="n">
        <v>0.26</v>
      </c>
      <c r="M23" s="119" t="n">
        <v>0.263</v>
      </c>
    </row>
    <row r="24" customFormat="false" ht="17" hidden="false" customHeight="false" outlineLevel="0" collapsed="false">
      <c r="D24" s="56" t="s">
        <v>344</v>
      </c>
      <c r="E24" s="56"/>
      <c r="F24" s="54" t="n">
        <v>0.35</v>
      </c>
      <c r="I24" s="15" t="s">
        <v>345</v>
      </c>
      <c r="J24" s="122" t="n">
        <v>244.3</v>
      </c>
      <c r="K24" s="122" t="n">
        <v>261.5</v>
      </c>
      <c r="L24" s="122" t="n">
        <v>261.2</v>
      </c>
      <c r="M24" s="122" t="n">
        <v>271.7</v>
      </c>
    </row>
    <row r="25" customFormat="false" ht="17" hidden="false" customHeight="false" outlineLevel="0" collapsed="false">
      <c r="D25" s="56" t="s">
        <v>346</v>
      </c>
      <c r="E25" s="56"/>
      <c r="F25" s="54" t="n">
        <v>0.38</v>
      </c>
      <c r="I25" s="15" t="s">
        <v>347</v>
      </c>
      <c r="J25" s="123" t="n">
        <v>0.322</v>
      </c>
      <c r="K25" s="123" t="n">
        <v>0.493</v>
      </c>
      <c r="L25" s="123" t="n">
        <v>0.519</v>
      </c>
      <c r="M25" s="123" t="n">
        <v>0.435</v>
      </c>
    </row>
    <row r="26" customFormat="false" ht="17" hidden="false" customHeight="false" outlineLevel="0" collapsed="false">
      <c r="D26" s="56"/>
      <c r="E26" s="56"/>
      <c r="I26" s="15" t="s">
        <v>348</v>
      </c>
      <c r="J26" s="122" t="n">
        <v>-10</v>
      </c>
      <c r="K26" s="122" t="n">
        <v>-13</v>
      </c>
      <c r="L26" s="122" t="n">
        <v>-13.1</v>
      </c>
      <c r="M26" s="122" t="n">
        <v>-11.3</v>
      </c>
    </row>
    <row r="27" customFormat="false" ht="17" hidden="false" customHeight="false" outlineLevel="0" collapsed="false">
      <c r="C27" s="50" t="s">
        <v>349</v>
      </c>
      <c r="D27" s="124" t="s">
        <v>350</v>
      </c>
      <c r="E27" s="124" t="s">
        <v>351</v>
      </c>
      <c r="F27" s="120"/>
      <c r="G27" s="120"/>
      <c r="I27" s="15" t="s">
        <v>352</v>
      </c>
      <c r="J27" s="122" t="n">
        <v>87.4</v>
      </c>
      <c r="K27" s="122" t="n">
        <v>120.5</v>
      </c>
      <c r="L27" s="122" t="n">
        <v>154</v>
      </c>
      <c r="M27" s="125" t="n">
        <v>136.6</v>
      </c>
    </row>
    <row r="28" customFormat="false" ht="17" hidden="false" customHeight="false" outlineLevel="0" collapsed="false">
      <c r="C28" s="0" t="s">
        <v>321</v>
      </c>
      <c r="D28" s="29" t="s">
        <v>353</v>
      </c>
      <c r="E28" s="29" t="s">
        <v>354</v>
      </c>
      <c r="J28" s="122"/>
      <c r="K28" s="122"/>
      <c r="L28" s="122"/>
      <c r="M28" s="125"/>
    </row>
    <row r="29" customFormat="false" ht="17" hidden="false" customHeight="false" outlineLevel="0" collapsed="false">
      <c r="C29" s="0" t="s">
        <v>355</v>
      </c>
      <c r="D29" s="126" t="n">
        <v>0.28</v>
      </c>
      <c r="E29" s="126" t="n">
        <v>0.47</v>
      </c>
      <c r="J29" s="15" t="s">
        <v>48</v>
      </c>
      <c r="K29" s="15" t="s">
        <v>49</v>
      </c>
    </row>
    <row r="30" customFormat="false" ht="17" hidden="false" customHeight="false" outlineLevel="0" collapsed="false">
      <c r="C30" s="0" t="s">
        <v>356</v>
      </c>
      <c r="D30" s="127" t="n">
        <v>116</v>
      </c>
      <c r="E30" s="127" t="n">
        <v>141</v>
      </c>
      <c r="J30" s="128" t="n">
        <v>0.9</v>
      </c>
      <c r="K30" s="128" t="n">
        <v>0.6</v>
      </c>
    </row>
    <row r="31" customFormat="false" ht="17" hidden="false" customHeight="false" outlineLevel="0" collapsed="false">
      <c r="D31" s="29"/>
      <c r="E31" s="29"/>
      <c r="J31" s="129" t="n">
        <v>0.006</v>
      </c>
      <c r="K31" s="129" t="n">
        <v>0.015</v>
      </c>
    </row>
    <row r="32" customFormat="false" ht="17" hidden="false" customHeight="false" outlineLevel="0" collapsed="false">
      <c r="C32" s="0" t="s">
        <v>357</v>
      </c>
      <c r="D32" s="126" t="n">
        <v>0.41</v>
      </c>
      <c r="E32" s="126" t="n">
        <v>0.44</v>
      </c>
      <c r="J32" s="130" t="n">
        <v>4.5</v>
      </c>
      <c r="K32" s="130" t="n">
        <v>3</v>
      </c>
    </row>
    <row r="33" customFormat="false" ht="17" hidden="false" customHeight="false" outlineLevel="0" collapsed="false">
      <c r="C33" s="0" t="s">
        <v>358</v>
      </c>
      <c r="D33" s="127" t="n">
        <v>24</v>
      </c>
      <c r="E33" s="127" t="n">
        <v>16</v>
      </c>
      <c r="J33" s="129" t="n">
        <v>0.2</v>
      </c>
      <c r="K33" s="129" t="n">
        <v>0.07</v>
      </c>
    </row>
    <row r="34" customFormat="false" ht="17" hidden="false" customHeight="false" outlineLevel="0" collapsed="false">
      <c r="C34" s="0" t="s">
        <v>359</v>
      </c>
      <c r="D34" s="29" t="s">
        <v>360</v>
      </c>
      <c r="E34" s="29" t="s">
        <v>361</v>
      </c>
      <c r="J34" s="35" t="n">
        <v>2</v>
      </c>
      <c r="K34" s="35" t="n">
        <v>4</v>
      </c>
    </row>
    <row r="35" customFormat="false" ht="17" hidden="false" customHeight="false" outlineLevel="0" collapsed="false">
      <c r="C35" s="0" t="s">
        <v>362</v>
      </c>
      <c r="D35" s="131" t="n">
        <v>0.063</v>
      </c>
      <c r="E35" s="131" t="n">
        <v>0.025</v>
      </c>
      <c r="J35" s="35" t="n">
        <v>5</v>
      </c>
      <c r="K35" s="35" t="n">
        <v>0</v>
      </c>
    </row>
    <row r="36" customFormat="false" ht="17" hidden="false" customHeight="false" outlineLevel="0" collapsed="false">
      <c r="C36" s="0" t="s">
        <v>363</v>
      </c>
      <c r="D36" s="126" t="n">
        <v>0.1</v>
      </c>
      <c r="E36" s="126" t="n">
        <v>0.1</v>
      </c>
    </row>
    <row r="37" customFormat="false" ht="17" hidden="false" customHeight="false" outlineLevel="0" collapsed="false">
      <c r="C37" s="54"/>
      <c r="D37" s="29"/>
      <c r="E37" s="29"/>
    </row>
    <row r="38" customFormat="false" ht="17" hidden="false" customHeight="false" outlineLevel="0" collapsed="false">
      <c r="C38" s="54"/>
      <c r="D38" s="29"/>
      <c r="E38" s="29"/>
      <c r="F38" s="132" t="s">
        <v>364</v>
      </c>
    </row>
    <row r="39" customFormat="false" ht="17" hidden="false" customHeight="false" outlineLevel="0" collapsed="false">
      <c r="C39" s="54" t="s">
        <v>365</v>
      </c>
      <c r="D39" s="29"/>
      <c r="E39" s="29"/>
      <c r="F39" s="133" t="n">
        <v>0.21</v>
      </c>
    </row>
    <row r="40" customFormat="false" ht="17" hidden="false" customHeight="false" outlineLevel="0" collapsed="false">
      <c r="C40" s="0" t="s">
        <v>366</v>
      </c>
      <c r="D40" s="126" t="n">
        <v>0.1</v>
      </c>
      <c r="E40" s="126" t="n">
        <v>0.14</v>
      </c>
      <c r="F40" s="133" t="n">
        <v>0.132</v>
      </c>
    </row>
    <row r="41" customFormat="false" ht="17" hidden="false" customHeight="false" outlineLevel="0" collapsed="false">
      <c r="C41" s="0" t="s">
        <v>367</v>
      </c>
      <c r="D41" s="126" t="n">
        <v>0.2</v>
      </c>
      <c r="E41" s="126" t="n">
        <v>0.16</v>
      </c>
    </row>
    <row r="42" customFormat="false" ht="17" hidden="false" customHeight="false" outlineLevel="0" collapsed="false">
      <c r="C42" s="0" t="s">
        <v>368</v>
      </c>
      <c r="D42" s="126" t="n">
        <v>1.02</v>
      </c>
      <c r="E42" s="126" t="n">
        <v>1</v>
      </c>
    </row>
    <row r="43" customFormat="false" ht="17" hidden="false" customHeight="false" outlineLevel="0" collapsed="false">
      <c r="C43" s="0" t="s">
        <v>369</v>
      </c>
      <c r="D43" s="134" t="n">
        <v>1.34</v>
      </c>
      <c r="E43" s="134" t="n">
        <v>1.06</v>
      </c>
    </row>
    <row r="44" customFormat="false" ht="17" hidden="false" customHeight="false" outlineLevel="0" collapsed="false">
      <c r="C44" s="53"/>
    </row>
    <row r="45" customFormat="false" ht="17" hidden="false" customHeight="false" outlineLevel="0" collapsed="false">
      <c r="C45" s="50" t="s">
        <v>172</v>
      </c>
      <c r="D45" s="50"/>
      <c r="E45" s="120"/>
      <c r="F45" s="120"/>
      <c r="G45" s="120"/>
    </row>
    <row r="46" customFormat="false" ht="17" hidden="false" customHeight="false" outlineLevel="0" collapsed="false">
      <c r="C46" s="135"/>
      <c r="D46" s="135"/>
      <c r="E46" s="136"/>
      <c r="F46" s="136"/>
      <c r="G46" s="136"/>
    </row>
    <row r="47" customFormat="false" ht="17" hidden="false" customHeight="false" outlineLevel="0" collapsed="false">
      <c r="D47" s="137" t="s">
        <v>315</v>
      </c>
    </row>
    <row r="48" customFormat="false" ht="17" hidden="false" customHeight="false" outlineLevel="0" collapsed="false">
      <c r="C48" s="0" t="s">
        <v>370</v>
      </c>
      <c r="D48" s="53" t="n">
        <v>1.13</v>
      </c>
    </row>
    <row r="49" customFormat="false" ht="17" hidden="false" customHeight="false" outlineLevel="0" collapsed="false">
      <c r="C49" s="0" t="s">
        <v>371</v>
      </c>
      <c r="D49" s="53" t="n">
        <v>1.32</v>
      </c>
    </row>
    <row r="51" customFormat="false" ht="17" hidden="false" customHeight="false" outlineLevel="0" collapsed="false">
      <c r="C51" s="53"/>
    </row>
    <row r="52" customFormat="false" ht="17" hidden="false" customHeight="false" outlineLevel="0" collapsed="false">
      <c r="C52" s="0" t="s">
        <v>372</v>
      </c>
      <c r="D52" s="56" t="s">
        <v>373</v>
      </c>
    </row>
    <row r="53" customFormat="false" ht="17" hidden="false" customHeight="false" outlineLevel="0" collapsed="false">
      <c r="C53" s="0" t="s">
        <v>369</v>
      </c>
      <c r="D53" s="53" t="n">
        <v>1.11</v>
      </c>
    </row>
    <row r="55" customFormat="false" ht="17" hidden="false" customHeight="false" outlineLevel="0" collapsed="false">
      <c r="C55" s="0" t="s">
        <v>374</v>
      </c>
      <c r="D55" s="53" t="n">
        <v>0.66</v>
      </c>
    </row>
    <row r="56" customFormat="false" ht="17" hidden="false" customHeight="false" outlineLevel="0" collapsed="false">
      <c r="C56" s="0" t="s">
        <v>375</v>
      </c>
      <c r="D56" s="53" t="n">
        <v>0.72</v>
      </c>
    </row>
    <row r="57" customFormat="false" ht="17" hidden="false" customHeight="false" outlineLevel="0" collapsed="false">
      <c r="C57" s="53"/>
    </row>
    <row r="58" customFormat="false" ht="17" hidden="false" customHeight="false" outlineLevel="0" collapsed="false">
      <c r="C58" s="0" t="s">
        <v>376</v>
      </c>
      <c r="D58" s="53" t="n">
        <v>0.31</v>
      </c>
    </row>
    <row r="59" customFormat="false" ht="17" hidden="false" customHeight="false" outlineLevel="0" collapsed="false">
      <c r="C59" s="0" t="s">
        <v>377</v>
      </c>
      <c r="D59" s="53" t="n">
        <v>0.38</v>
      </c>
    </row>
    <row r="61" customFormat="false" ht="17" hidden="false" customHeight="false" outlineLevel="0" collapsed="false">
      <c r="C61" s="53" t="s">
        <v>378</v>
      </c>
      <c r="D61" s="56" t="s">
        <v>379</v>
      </c>
    </row>
    <row r="62" customFormat="false" ht="17" hidden="false" customHeight="false" outlineLevel="0" collapsed="false">
      <c r="C62" s="0" t="s">
        <v>380</v>
      </c>
      <c r="D62" s="56" t="s">
        <v>381</v>
      </c>
    </row>
    <row r="63" customFormat="false" ht="17" hidden="false" customHeight="false" outlineLevel="0" collapsed="false">
      <c r="C63" s="53"/>
    </row>
    <row r="64" customFormat="false" ht="17" hidden="false" customHeight="false" outlineLevel="0" collapsed="false">
      <c r="C64" s="50" t="s">
        <v>178</v>
      </c>
      <c r="D64" s="50"/>
      <c r="E64" s="120"/>
      <c r="F64" s="120"/>
      <c r="G64" s="120"/>
    </row>
    <row r="65" customFormat="false" ht="17" hidden="false" customHeight="false" outlineLevel="0" collapsed="false">
      <c r="D65" s="137" t="s">
        <v>315</v>
      </c>
    </row>
    <row r="66" customFormat="false" ht="17" hidden="false" customHeight="false" outlineLevel="0" collapsed="false">
      <c r="C66" s="0" t="s">
        <v>382</v>
      </c>
      <c r="D66" s="54" t="n">
        <v>0.77</v>
      </c>
    </row>
    <row r="67" customFormat="false" ht="17" hidden="false" customHeight="false" outlineLevel="0" collapsed="false">
      <c r="C67" s="0" t="s">
        <v>52</v>
      </c>
      <c r="D67" s="54" t="n">
        <v>0.7</v>
      </c>
    </row>
    <row r="68" customFormat="false" ht="17" hidden="false" customHeight="false" outlineLevel="0" collapsed="false">
      <c r="C68" s="54"/>
    </row>
    <row r="69" customFormat="false" ht="17" hidden="false" customHeight="false" outlineLevel="0" collapsed="false">
      <c r="C69" s="50" t="s">
        <v>383</v>
      </c>
      <c r="D69" s="120"/>
      <c r="E69" s="120"/>
      <c r="F69" s="120"/>
      <c r="G69" s="120"/>
      <c r="H69" s="136"/>
    </row>
    <row r="70" customFormat="false" ht="17" hidden="false" customHeight="false" outlineLevel="0" collapsed="false">
      <c r="C70" s="0" t="s">
        <v>230</v>
      </c>
      <c r="D70" s="54" t="n">
        <v>0.41</v>
      </c>
    </row>
    <row r="71" customFormat="false" ht="17" hidden="false" customHeight="false" outlineLevel="0" collapsed="false">
      <c r="C71" s="54"/>
    </row>
    <row r="72" customFormat="false" ht="17" hidden="false" customHeight="false" outlineLevel="0" collapsed="false">
      <c r="C72" s="0" t="s">
        <v>384</v>
      </c>
      <c r="D72" s="54" t="n">
        <v>0.29</v>
      </c>
    </row>
    <row r="73" customFormat="false" ht="17" hidden="false" customHeight="false" outlineLevel="0" collapsed="false">
      <c r="C73" s="54"/>
    </row>
    <row r="74" customFormat="false" ht="17" hidden="false" customHeight="false" outlineLevel="0" collapsed="false">
      <c r="C74" s="0" t="s">
        <v>233</v>
      </c>
      <c r="D74" s="54" t="n">
        <v>0.23</v>
      </c>
    </row>
    <row r="75" customFormat="false" ht="17" hidden="false" customHeight="false" outlineLevel="0" collapsed="false">
      <c r="C75" s="54"/>
    </row>
    <row r="76" customFormat="false" ht="17" hidden="false" customHeight="false" outlineLevel="0" collapsed="false">
      <c r="C76" s="50" t="s">
        <v>385</v>
      </c>
      <c r="D76" s="120"/>
      <c r="E76" s="120"/>
      <c r="F76" s="120"/>
      <c r="G76" s="120"/>
    </row>
    <row r="77" customFormat="false" ht="17" hidden="false" customHeight="false" outlineLevel="0" collapsed="false">
      <c r="C77" s="0" t="s">
        <v>340</v>
      </c>
      <c r="D77" s="54" t="n">
        <v>-0.24</v>
      </c>
    </row>
    <row r="78" customFormat="false" ht="17" hidden="false" customHeight="false" outlineLevel="0" collapsed="false">
      <c r="C78" s="54"/>
    </row>
    <row r="79" customFormat="false" ht="17" hidden="false" customHeight="false" outlineLevel="0" collapsed="false">
      <c r="C79" s="0" t="s">
        <v>386</v>
      </c>
      <c r="D79" s="54" t="n">
        <v>-0.21</v>
      </c>
    </row>
    <row r="80" customFormat="false" ht="17" hidden="false" customHeight="false" outlineLevel="0" collapsed="false">
      <c r="C80" s="54"/>
    </row>
    <row r="81" customFormat="false" ht="17" hidden="false" customHeight="false" outlineLevel="0" collapsed="false">
      <c r="C81" s="0" t="s">
        <v>346</v>
      </c>
      <c r="D81" s="54" t="n">
        <v>0.38</v>
      </c>
    </row>
    <row r="82" customFormat="false" ht="17" hidden="false" customHeight="false" outlineLevel="0" collapsed="false">
      <c r="C82" s="54"/>
    </row>
    <row r="83" customFormat="false" ht="17" hidden="false" customHeight="false" outlineLevel="0" collapsed="false">
      <c r="C83" s="50" t="s">
        <v>387</v>
      </c>
      <c r="D83" s="120" t="s">
        <v>388</v>
      </c>
      <c r="E83" s="120" t="s">
        <v>389</v>
      </c>
      <c r="F83" s="120"/>
      <c r="G83" s="120"/>
    </row>
    <row r="84" customFormat="false" ht="17" hidden="false" customHeight="false" outlineLevel="0" collapsed="false">
      <c r="C84" s="0" t="s">
        <v>390</v>
      </c>
      <c r="D84" s="56" t="s">
        <v>391</v>
      </c>
      <c r="E84" s="56" t="s">
        <v>391</v>
      </c>
    </row>
    <row r="85" customFormat="false" ht="17" hidden="false" customHeight="false" outlineLevel="0" collapsed="false">
      <c r="D85" s="56"/>
      <c r="E85" s="56"/>
    </row>
    <row r="86" customFormat="false" ht="17" hidden="false" customHeight="false" outlineLevel="0" collapsed="false">
      <c r="D86" s="56"/>
      <c r="E86" s="56"/>
    </row>
    <row r="87" customFormat="false" ht="17" hidden="false" customHeight="false" outlineLevel="0" collapsed="false">
      <c r="C87" s="0" t="s">
        <v>392</v>
      </c>
      <c r="D87" s="56" t="s">
        <v>393</v>
      </c>
      <c r="E87" s="56" t="s">
        <v>394</v>
      </c>
    </row>
    <row r="89" customFormat="false" ht="17" hidden="false" customHeight="false" outlineLevel="0" collapsed="false">
      <c r="C89" s="0" t="s">
        <v>359</v>
      </c>
      <c r="D89" s="0" t="s">
        <v>395</v>
      </c>
    </row>
    <row r="90" customFormat="false" ht="17" hidden="false" customHeight="false" outlineLevel="0" collapsed="false">
      <c r="C90" s="0" t="s">
        <v>396</v>
      </c>
      <c r="D90" s="0" t="s">
        <v>395</v>
      </c>
    </row>
    <row r="104" customFormat="false" ht="17" hidden="false" customHeight="false" outlineLevel="0" collapsed="false">
      <c r="C104" s="50" t="s">
        <v>397</v>
      </c>
      <c r="D104" s="120"/>
      <c r="E104" s="120"/>
      <c r="F104" s="120"/>
      <c r="G104" s="120"/>
    </row>
    <row r="105" customFormat="false" ht="17" hidden="false" customHeight="false" outlineLevel="0" collapsed="false">
      <c r="C105" s="0" t="s">
        <v>398</v>
      </c>
    </row>
    <row r="106" customFormat="false" ht="17" hidden="false" customHeight="false" outlineLevel="0" collapsed="false">
      <c r="C106" s="0" t="s">
        <v>399</v>
      </c>
    </row>
    <row r="107" customFormat="false" ht="17" hidden="false" customHeight="false" outlineLevel="0" collapsed="false">
      <c r="C107" s="0" t="s">
        <v>400</v>
      </c>
    </row>
    <row r="108" customFormat="false" ht="17" hidden="false" customHeight="false" outlineLevel="0" collapsed="false">
      <c r="C108" s="0" t="s">
        <v>401</v>
      </c>
    </row>
    <row r="109" customFormat="false" ht="17" hidden="false" customHeight="false" outlineLevel="0" collapsed="false">
      <c r="C109" s="0" t="s">
        <v>402</v>
      </c>
    </row>
  </sheetData>
  <mergeCells count="1">
    <mergeCell ref="C15:F15"/>
  </mergeCells>
  <hyperlinks>
    <hyperlink ref="D4" r:id="rId2" display="KeyBanc SaaS Survey"/>
    <hyperlink ref="K4" r:id="rId3" display="Software Equity Group (SEG) 2019"/>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81D3A"/>
    <pageSetUpPr fitToPage="false"/>
  </sheetPr>
  <dimension ref="B4:Q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4" activeCellId="0" sqref="J4"/>
    </sheetView>
  </sheetViews>
  <sheetFormatPr defaultColWidth="8.71484375" defaultRowHeight="17" zeroHeight="false" outlineLevelRow="0" outlineLevelCol="0"/>
  <sheetData>
    <row r="4" customFormat="false" ht="17" hidden="false" customHeight="false" outlineLevel="0" collapsed="false">
      <c r="Q4" s="105"/>
    </row>
    <row r="5" customFormat="false" ht="17" hidden="false" customHeight="false" outlineLevel="0" collapsed="false">
      <c r="B5" s="0" t="s">
        <v>208</v>
      </c>
      <c r="C5" s="105" t="s">
        <v>403</v>
      </c>
      <c r="E5" s="15" t="s">
        <v>404</v>
      </c>
      <c r="L5" s="15" t="s">
        <v>208</v>
      </c>
      <c r="M5" s="105" t="s">
        <v>405</v>
      </c>
    </row>
    <row r="8" customFormat="false" ht="17" hidden="false" customHeight="false" outlineLevel="0" collapsed="false">
      <c r="L8" s="105" t="s">
        <v>406</v>
      </c>
    </row>
  </sheetData>
  <hyperlinks>
    <hyperlink ref="C5" r:id="rId1" display="Key Drivers of Equity"/>
    <hyperlink ref="M5" r:id="rId2" display="Key Performance Indicators (KPI)"/>
    <hyperlink ref="L8" r:id="rId3" display="KPI 1"/>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4"/>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D833074569104C923992938A4D0188" ma:contentTypeVersion="4" ma:contentTypeDescription="Create a new document." ma:contentTypeScope="" ma:versionID="293ba3c6a4a1d837bd2409ae01386a2f">
  <xsd:schema xmlns:xsd="http://www.w3.org/2001/XMLSchema" xmlns:xs="http://www.w3.org/2001/XMLSchema" xmlns:p="http://schemas.microsoft.com/office/2006/metadata/properties" xmlns:ns2="07c51f01-0ff3-4067-9a9e-88a43e49a760" targetNamespace="http://schemas.microsoft.com/office/2006/metadata/properties" ma:root="true" ma:fieldsID="79c78084d95b229d54d4186a7e3e8cdc" ns2:_="">
    <xsd:import namespace="07c51f01-0ff3-4067-9a9e-88a43e49a7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51f01-0ff3-4067-9a9e-88a43e49a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FCC47F35-0566-47FF-8858-A5C2FB6ADA4B}">
  <ds:schemaRefs>
    <ds:schemaRef ds:uri="http://schemas.microsoft.com/office/2006/metadata/properties"/>
    <ds:schemaRef ds:uri="http://schemas.microsoft.com/office/infopath/2007/PartnerControls"/>
    <ds:schemaRef ds:uri="http://schemas.microsoft.com/sharepoint/v3"/>
    <ds:schemaRef ds:uri="61ad4368-b57a-4ed5-92fd-84cd0e04f1f0"/>
  </ds:schemaRefs>
</ds:datastoreItem>
</file>

<file path=customXml/itemProps2.xml><?xml version="1.0" encoding="utf-8"?>
<ds:datastoreItem xmlns:ds="http://purl.oclc.org/ooxml/officeDocument/customXml" ds:itemID="{DB0D29E1-E4A9-4EB4-BF91-173FDB5C13BB}">
  <ds:schemaRefs>
    <ds:schemaRef ds:uri="http://schemas.microsoft.com/sharepoint/v3/contenttype/forms"/>
  </ds:schemaRefs>
</ds:datastoreItem>
</file>

<file path=customXml/itemProps3.xml><?xml version="1.0" encoding="utf-8"?>
<ds:datastoreItem xmlns:ds="http://schemas.openxmlformats.org/officeDocument/2006/customXml" ds:itemID="{83735EBE-F678-44ED-8D8C-CA6D6D1E44A4}"/>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2017-06-26T18:17:41Z</dcterms:created>
  <dc:creator>Microsoft Office User</dc:creator>
  <dc:description/>
  <dc:language>en-US</dc:language>
  <cp:lastModifiedBy>Microsoft Office User</cp:lastModifiedBy>
  <dcterms:modified xsi:type="dcterms:W3CDTF">2022-03-28T21:29:49Z</dcterms:modified>
  <cp:revision>0</cp:revision>
  <dc:subject/>
  <dc:title/>
</cp:coreProperties>
</file>